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3275" windowHeight="7170" activeTab="0"/>
  </bookViews>
  <sheets>
    <sheet name="Partial Privatization" sheetId="1" r:id="rId1"/>
  </sheets>
  <definedNames>
    <definedName name="_xlnm.Print_Area" localSheetId="0">'Partial Privatization'!$A$1:$J$68</definedName>
  </definedNames>
  <calcPr fullCalcOnLoad="1"/>
</workbook>
</file>

<file path=xl/sharedStrings.xml><?xml version="1.0" encoding="utf-8"?>
<sst xmlns="http://schemas.openxmlformats.org/spreadsheetml/2006/main" count="99" uniqueCount="61">
  <si>
    <t>Value of Each</t>
  </si>
  <si>
    <t>Value of All</t>
  </si>
  <si>
    <t>Number of Each</t>
  </si>
  <si>
    <t>Current System</t>
  </si>
  <si>
    <t>Subtotal 1</t>
  </si>
  <si>
    <t>Subtotal 2</t>
  </si>
  <si>
    <t>Liquor Licenses</t>
  </si>
  <si>
    <t>Current Liquor System 
Estimated Revenue</t>
  </si>
  <si>
    <t>License Revenue</t>
  </si>
  <si>
    <t>One-Time Revenue</t>
  </si>
  <si>
    <t>State-owned liquor (retail value)</t>
  </si>
  <si>
    <t>Store merchandise</t>
  </si>
  <si>
    <t>Store computers and cash registers</t>
  </si>
  <si>
    <t>Store security systems</t>
  </si>
  <si>
    <t>Estimated growth percentage</t>
  </si>
  <si>
    <t>Retail markup
(calculated from subtotal 1)</t>
  </si>
  <si>
    <t>Sales tax (6%)
(calculated from subtotal 2)</t>
  </si>
  <si>
    <t>Partial Privatization</t>
  </si>
  <si>
    <t>Base year</t>
  </si>
  <si>
    <t>Proposed system</t>
  </si>
  <si>
    <t>Bottle Calculations</t>
  </si>
  <si>
    <t xml:space="preserve"> + retail markup</t>
  </si>
  <si>
    <t>cost + state markup</t>
  </si>
  <si>
    <t xml:space="preserve"> + sales tax = final price</t>
  </si>
  <si>
    <t xml:space="preserve"> --&gt;</t>
  </si>
  <si>
    <t>Year and Annual Sales Growth</t>
  </si>
  <si>
    <t>Customer's Price</t>
  </si>
  <si>
    <t>Price difference</t>
  </si>
  <si>
    <t>Markup and Tax Revenue</t>
  </si>
  <si>
    <t xml:space="preserve">Year and Annual Sales Growth </t>
  </si>
  <si>
    <t>Revenue Difference</t>
  </si>
  <si>
    <t>Complete Privatization Feasibility Interactive Model</t>
  </si>
  <si>
    <t>Total Estimated Revenue
(One-time, licenses, markup, tax)</t>
  </si>
  <si>
    <t>Annual Revenue</t>
  </si>
  <si>
    <t>Estimated Markup and Tax Revenue</t>
  </si>
  <si>
    <t>Estimated One-Time Revenue</t>
  </si>
  <si>
    <t>Estimated License Fee Revenue</t>
  </si>
  <si>
    <t>Estimated cost of goods sold (COGS)</t>
  </si>
  <si>
    <t>Estimated division operating expenses</t>
  </si>
  <si>
    <t>Operating expenses</t>
  </si>
  <si>
    <t>New Attributes</t>
  </si>
  <si>
    <t>Revenue to state with original attributes</t>
  </si>
  <si>
    <t>Attributes to be entered</t>
  </si>
  <si>
    <t>New revenue according to entered attributes</t>
  </si>
  <si>
    <t>This model assumes that the state would liquidate all liquor related assets and auction off the rights to possessing retail liquor licenses. Licenses would be auctioned off every 10 years. We calculated our auction cost based on a 30 percent rate of 2010 sales. We also doubled the number of licensees that would be allowed to sell retail liquor. For division related costs we applied a 2 percent annual growth rate using 2010 operating expenses for the central office and warehouse as the base year. The biggest uncertainty of this model is the markup applied at the wholesale and retail levels. Private sector profit decisions cannot be guaranteed. For more details on our calculated attributes see appendix MODELS in the Liquor Report.
To complete the model, please enter values into the green cells. Values currently entered are the attribute amounts set to yield revenue that is comparable to the current system.</t>
  </si>
  <si>
    <t>Liquidation of Assets</t>
  </si>
  <si>
    <t>Ten-Year Retail License (auctioned)</t>
  </si>
  <si>
    <t>Value of Each ($)</t>
  </si>
  <si>
    <t>Value of All ($)</t>
  </si>
  <si>
    <r>
      <t xml:space="preserve">Auctioning of </t>
    </r>
    <r>
      <rPr>
        <b/>
        <sz val="10"/>
        <color indexed="8"/>
        <rFont val="Calibri"/>
        <family val="2"/>
      </rPr>
      <t>small</t>
    </r>
    <r>
      <rPr>
        <sz val="10"/>
        <color indexed="8"/>
        <rFont val="Calibri"/>
        <family val="2"/>
      </rPr>
      <t xml:space="preserve"> licenses </t>
    </r>
  </si>
  <si>
    <r>
      <t xml:space="preserve">Auctioning of </t>
    </r>
    <r>
      <rPr>
        <b/>
        <sz val="10"/>
        <color indexed="8"/>
        <rFont val="Calibri"/>
        <family val="2"/>
      </rPr>
      <t>medium</t>
    </r>
    <r>
      <rPr>
        <sz val="10"/>
        <color indexed="8"/>
        <rFont val="Calibri"/>
        <family val="2"/>
      </rPr>
      <t xml:space="preserve"> licenses </t>
    </r>
  </si>
  <si>
    <r>
      <t xml:space="preserve">Auctioning of </t>
    </r>
    <r>
      <rPr>
        <b/>
        <sz val="10"/>
        <color indexed="8"/>
        <rFont val="Calibri"/>
        <family val="2"/>
      </rPr>
      <t>large</t>
    </r>
    <r>
      <rPr>
        <sz val="10"/>
        <color indexed="8"/>
        <rFont val="Calibri"/>
        <family val="2"/>
      </rPr>
      <t xml:space="preserve"> licenses</t>
    </r>
  </si>
  <si>
    <r>
      <t xml:space="preserve">Annual </t>
    </r>
    <r>
      <rPr>
        <b/>
        <sz val="10"/>
        <color indexed="8"/>
        <rFont val="Calibri"/>
        <family val="2"/>
      </rPr>
      <t>small</t>
    </r>
    <r>
      <rPr>
        <sz val="10"/>
        <color indexed="8"/>
        <rFont val="Calibri"/>
        <family val="2"/>
      </rPr>
      <t xml:space="preserve"> liquor license fee</t>
    </r>
  </si>
  <si>
    <r>
      <t xml:space="preserve">Annual </t>
    </r>
    <r>
      <rPr>
        <b/>
        <sz val="10"/>
        <color indexed="8"/>
        <rFont val="Calibri"/>
        <family val="2"/>
      </rPr>
      <t>medium</t>
    </r>
    <r>
      <rPr>
        <sz val="10"/>
        <color indexed="8"/>
        <rFont val="Calibri"/>
        <family val="2"/>
      </rPr>
      <t xml:space="preserve"> liquor license fee </t>
    </r>
  </si>
  <si>
    <r>
      <t xml:space="preserve">Annual </t>
    </r>
    <r>
      <rPr>
        <b/>
        <sz val="10"/>
        <color indexed="8"/>
        <rFont val="Calibri"/>
        <family val="2"/>
      </rPr>
      <t>large</t>
    </r>
    <r>
      <rPr>
        <sz val="10"/>
        <color indexed="8"/>
        <rFont val="Calibri"/>
        <family val="2"/>
      </rPr>
      <t xml:space="preserve"> liquor license fee </t>
    </r>
  </si>
  <si>
    <r>
      <t xml:space="preserve">Markup and Tax Revenue </t>
    </r>
    <r>
      <rPr>
        <sz val="10"/>
        <color indexed="8"/>
        <rFont val="Calibri"/>
        <family val="2"/>
      </rPr>
      <t>(markup rates set to yield revenue comparable to current system)</t>
    </r>
  </si>
  <si>
    <r>
      <t xml:space="preserve">State markup
</t>
    </r>
    <r>
      <rPr>
        <sz val="9"/>
        <color indexed="8"/>
        <rFont val="Calibri"/>
        <family val="2"/>
      </rPr>
      <t>(calculated from COGS; less expenses)</t>
    </r>
  </si>
  <si>
    <r>
      <t xml:space="preserve">Wholesale cost of good
</t>
    </r>
    <r>
      <rPr>
        <sz val="10"/>
        <rFont val="Calibri"/>
        <family val="2"/>
      </rPr>
      <t>(initial price per bottle)</t>
    </r>
  </si>
  <si>
    <t>Year of calculation (1 - 5)</t>
  </si>
  <si>
    <t>Original Attributes Based on FY2010 Amounts</t>
  </si>
  <si>
    <t xml:space="preserve">Estimated Revenue under Current Liquor System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</si>
</sst>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_(* #,##0_);_(* \(#,##0\);_(* &quot;-&quot;??_);_(@_)"/>
  </numFmts>
  <fonts count="43">
    <font>
      <sz val="11"/>
      <color theme="1"/>
      <name val="Calibri"/>
      <family val="2"/>
    </font>
    <font>
      <sz val="11"/>
      <color indexed="8"/>
      <name val="Calibri"/>
      <family val="2"/>
    </font>
    <font>
      <sz val="10"/>
      <color indexed="8"/>
      <name val="Calibri"/>
      <family val="2"/>
    </font>
    <font>
      <b/>
      <sz val="10"/>
      <color indexed="8"/>
      <name val="Calibri"/>
      <family val="2"/>
    </font>
    <font>
      <sz val="9"/>
      <color indexed="8"/>
      <name val="Calibri"/>
      <family val="2"/>
    </font>
    <font>
      <b/>
      <sz val="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B0F0"/>
      </left>
      <right/>
      <top style="medium">
        <color rgb="FF00B0F0"/>
      </top>
      <bottom style="medium">
        <color rgb="FF00B0F0"/>
      </bottom>
    </border>
    <border>
      <left/>
      <right style="medium">
        <color rgb="FF00B0F0"/>
      </right>
      <top style="medium">
        <color rgb="FF00B0F0"/>
      </top>
      <bottom style="medium">
        <color rgb="FF00B0F0"/>
      </bottom>
    </border>
    <border>
      <left style="medium"/>
      <right/>
      <top style="medium"/>
      <bottom style="medium"/>
    </border>
    <border>
      <left/>
      <right style="medium"/>
      <top style="medium"/>
      <bottom style="medium"/>
    </border>
    <border>
      <left style="thick">
        <color rgb="FF00B0F0"/>
      </left>
      <right style="thick">
        <color rgb="FFFFC000"/>
      </right>
      <top/>
      <bottom/>
    </border>
    <border>
      <left style="thick">
        <color rgb="FFFFC000"/>
      </left>
      <right/>
      <top/>
      <bottom/>
    </border>
    <border>
      <left style="thick">
        <color rgb="FF00B0F0"/>
      </left>
      <right/>
      <top/>
      <bottom/>
    </border>
    <border>
      <left/>
      <right style="thick">
        <color rgb="FF00B0F0"/>
      </right>
      <top/>
      <bottom/>
    </border>
    <border>
      <left/>
      <right style="thick">
        <color rgb="FFFFC000"/>
      </right>
      <top/>
      <bottom/>
    </border>
    <border>
      <left style="medium">
        <color rgb="FFFFC000"/>
      </left>
      <right/>
      <top/>
      <bottom/>
    </border>
    <border>
      <left style="thick">
        <color rgb="FF00B0F0"/>
      </left>
      <right/>
      <top/>
      <bottom style="thick">
        <color rgb="FF00B0F0"/>
      </bottom>
    </border>
    <border>
      <left/>
      <right/>
      <top/>
      <bottom style="thick">
        <color rgb="FF00B0F0"/>
      </bottom>
    </border>
    <border>
      <left/>
      <right style="thick">
        <color rgb="FF00B0F0"/>
      </right>
      <top/>
      <bottom style="thick">
        <color rgb="FF00B0F0"/>
      </bottom>
    </border>
    <border>
      <left style="thick">
        <color rgb="FFFFC000"/>
      </left>
      <right/>
      <top/>
      <bottom style="thick">
        <color rgb="FFFFC000"/>
      </bottom>
    </border>
    <border>
      <left/>
      <right/>
      <top/>
      <bottom style="thick">
        <color rgb="FFFFC000"/>
      </bottom>
    </border>
    <border>
      <left/>
      <right style="thick">
        <color rgb="FFFFC000"/>
      </right>
      <top/>
      <bottom style="thick">
        <color rgb="FFFFC000"/>
      </bottom>
    </border>
    <border>
      <left/>
      <right/>
      <top style="thick">
        <color rgb="FFFFC000"/>
      </top>
      <bottom style="thin"/>
    </border>
    <border>
      <left style="thin"/>
      <right style="thin"/>
      <top/>
      <bottom style="thin"/>
    </border>
    <border>
      <left style="thin"/>
      <right style="thick">
        <color rgb="FFFFC000"/>
      </right>
      <top/>
      <bottom/>
    </border>
    <border>
      <left style="thin"/>
      <right style="thin"/>
      <top style="thin"/>
      <bottom style="thin"/>
    </border>
    <border>
      <left/>
      <right/>
      <top style="thin"/>
      <bottom style="thin"/>
    </border>
    <border>
      <left style="thick">
        <color rgb="FFFFC000"/>
      </left>
      <right style="thin"/>
      <top/>
      <bottom/>
    </border>
    <border>
      <left style="thin"/>
      <right style="thin"/>
      <top style="thin"/>
      <bottom/>
    </border>
    <border>
      <left style="thin"/>
      <right style="thin"/>
      <top/>
      <bottom/>
    </border>
    <border>
      <left style="thick">
        <color rgb="FF00B0F0"/>
      </left>
      <right style="thick">
        <color rgb="FF00B0F0"/>
      </right>
      <top style="thick">
        <color rgb="FF00B0F0"/>
      </top>
      <bottom style="thick">
        <color rgb="FF00B0F0"/>
      </bottom>
    </border>
    <border>
      <left/>
      <right style="medium"/>
      <top/>
      <bottom/>
    </border>
    <border>
      <left style="medium"/>
      <right style="thick">
        <color rgb="FFFFC000"/>
      </right>
      <top style="medium"/>
      <bottom style="medium"/>
    </border>
    <border>
      <left/>
      <right style="thick">
        <color rgb="FF00B0F0"/>
      </right>
      <top style="thick">
        <color rgb="FF00B0F0"/>
      </top>
      <bottom/>
    </border>
    <border>
      <left style="thick">
        <color rgb="FFFFC000"/>
      </left>
      <right/>
      <top style="thick">
        <color rgb="FFFFC000"/>
      </top>
      <bottom/>
    </border>
    <border>
      <left/>
      <right/>
      <top style="thick">
        <color rgb="FFFFC000"/>
      </top>
      <bottom/>
    </border>
    <border>
      <left/>
      <right style="thick">
        <color rgb="FFFFC000"/>
      </right>
      <top style="medium"/>
      <bottom/>
    </border>
    <border>
      <left style="medium">
        <color rgb="FF00B0F0"/>
      </left>
      <right/>
      <top/>
      <bottom/>
    </border>
    <border>
      <left style="thin"/>
      <right style="thin"/>
      <top style="thick">
        <color rgb="FFFFC000"/>
      </top>
      <bottom style="thin"/>
    </border>
    <border>
      <left style="thick">
        <color rgb="FF00B0F0"/>
      </left>
      <right/>
      <top style="thick">
        <color rgb="FF00B0F0"/>
      </top>
      <bottom style="thick">
        <color rgb="FF00B0F0"/>
      </bottom>
    </border>
    <border>
      <left/>
      <right style="medium"/>
      <top/>
      <bottom style="thick">
        <color rgb="FFFFC000"/>
      </bottom>
    </border>
    <border>
      <left style="thick">
        <color rgb="FF00B0F0"/>
      </left>
      <right/>
      <top style="thick">
        <color rgb="FF00B0F0"/>
      </top>
      <bottom/>
    </border>
    <border>
      <left/>
      <right/>
      <top style="thick">
        <color rgb="FF00B0F0"/>
      </top>
      <bottom/>
    </border>
    <border>
      <left/>
      <right style="thick">
        <color rgb="FF00B0F0"/>
      </right>
      <top/>
      <bottom style="thin"/>
    </border>
    <border>
      <left/>
      <right style="thick">
        <color rgb="FFFFC000"/>
      </right>
      <top/>
      <bottom style="thin"/>
    </border>
    <border>
      <left style="thick">
        <color rgb="FF00B0F0"/>
      </left>
      <right style="thick">
        <color rgb="FF00B0F0"/>
      </right>
      <top style="thick">
        <color rgb="FF00B0F0"/>
      </top>
      <bottom/>
    </border>
    <border>
      <left/>
      <right style="thick">
        <color rgb="FF00B0F0"/>
      </right>
      <top style="thick">
        <color rgb="FF00B0F0"/>
      </top>
      <bottom style="thick">
        <color rgb="FF00B0F0"/>
      </bottom>
    </border>
    <border>
      <left/>
      <right style="thick">
        <color rgb="FFFFC000"/>
      </right>
      <top style="medium"/>
      <bottom style="medium"/>
    </border>
    <border>
      <left style="medium"/>
      <right style="thick">
        <color rgb="FFFFC000"/>
      </right>
      <top style="medium"/>
      <bottom style="thick">
        <color rgb="FFFFC000"/>
      </bottom>
    </border>
    <border>
      <left style="thick">
        <color rgb="FFC00000"/>
      </left>
      <right style="thick">
        <color rgb="FFC00000"/>
      </right>
      <top style="thick">
        <color rgb="FFC00000"/>
      </top>
      <bottom style="thick">
        <color rgb="FFC00000"/>
      </bottom>
    </border>
    <border>
      <left style="thin"/>
      <right/>
      <top style="medium">
        <color rgb="FFFFC000"/>
      </top>
      <bottom style="thin"/>
    </border>
    <border>
      <left style="thin"/>
      <right style="thin"/>
      <top style="medium">
        <color rgb="FFFFC000"/>
      </top>
      <bottom style="thin"/>
    </border>
    <border>
      <left/>
      <right style="medium">
        <color rgb="FFFFC000"/>
      </right>
      <top style="medium">
        <color rgb="FFFFC000"/>
      </top>
      <bottom style="thin"/>
    </border>
    <border>
      <left/>
      <right style="medium">
        <color rgb="FFFFC000"/>
      </right>
      <top/>
      <bottom/>
    </border>
    <border>
      <left style="medium"/>
      <right/>
      <top/>
      <bottom style="medium"/>
    </border>
    <border>
      <left style="medium"/>
      <right style="medium"/>
      <top/>
      <bottom style="medium"/>
    </border>
    <border>
      <left/>
      <right style="medium">
        <color rgb="FFFFC000"/>
      </right>
      <top/>
      <bottom style="medium"/>
    </border>
    <border>
      <left style="medium"/>
      <right style="medium"/>
      <top style="medium"/>
      <bottom style="medium"/>
    </border>
    <border>
      <left/>
      <right/>
      <top style="medium"/>
      <bottom style="medium"/>
    </border>
    <border>
      <left/>
      <right style="thin"/>
      <top/>
      <bottom/>
    </border>
    <border>
      <left style="medium"/>
      <right/>
      <top/>
      <bottom/>
    </border>
    <border>
      <left style="thin"/>
      <right/>
      <top/>
      <bottom/>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thick">
        <color rgb="FF00B0F0"/>
      </left>
      <right/>
      <top style="thick">
        <color rgb="FF00B0F0"/>
      </top>
      <bottom style="medium">
        <color rgb="FF00B0F0"/>
      </bottom>
    </border>
    <border>
      <left/>
      <right/>
      <top style="thick">
        <color rgb="FF00B0F0"/>
      </top>
      <bottom style="medium">
        <color rgb="FF00B0F0"/>
      </bottom>
    </border>
    <border>
      <left/>
      <right style="thick">
        <color rgb="FF00B0F0"/>
      </right>
      <top style="thick">
        <color rgb="FF00B0F0"/>
      </top>
      <bottom style="medium">
        <color rgb="FF00B0F0"/>
      </bottom>
    </border>
    <border>
      <left/>
      <right/>
      <top style="thick">
        <color rgb="FFFFC000"/>
      </top>
      <bottom style="thick">
        <color rgb="FFFFC000"/>
      </bottom>
    </border>
    <border>
      <left style="thick">
        <color rgb="FF00B0F0"/>
      </left>
      <right/>
      <top style="medium">
        <color rgb="FF00B0F0"/>
      </top>
      <bottom style="medium">
        <color rgb="FF00B0F0"/>
      </bottom>
    </border>
    <border>
      <left/>
      <right/>
      <top style="medium">
        <color rgb="FF00B0F0"/>
      </top>
      <bottom style="medium">
        <color rgb="FF00B0F0"/>
      </bottom>
    </border>
    <border>
      <left style="thick">
        <color rgb="FFFFC000"/>
      </left>
      <right/>
      <top style="medium">
        <color rgb="FFFFC000"/>
      </top>
      <bottom style="medium">
        <color rgb="FFFFC000"/>
      </bottom>
    </border>
    <border>
      <left/>
      <right style="medium">
        <color rgb="FFFFC000"/>
      </right>
      <top style="medium">
        <color rgb="FFFFC000"/>
      </top>
      <bottom style="medium">
        <color rgb="FFFFC000"/>
      </bottom>
    </border>
    <border>
      <left/>
      <right/>
      <top style="medium">
        <color rgb="FFFFC000"/>
      </top>
      <bottom style="medium">
        <color rgb="FFFFC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8">
    <xf numFmtId="0" fontId="0" fillId="0" borderId="0" xfId="0" applyFont="1" applyAlignment="1">
      <alignment/>
    </xf>
    <xf numFmtId="0" fontId="40" fillId="0" borderId="0" xfId="0" applyFont="1" applyAlignment="1">
      <alignment/>
    </xf>
    <xf numFmtId="0" fontId="40" fillId="33" borderId="0" xfId="0" applyFont="1" applyFill="1" applyAlignment="1">
      <alignment/>
    </xf>
    <xf numFmtId="0" fontId="41" fillId="0" borderId="10" xfId="0" applyFont="1" applyFill="1" applyBorder="1" applyAlignment="1">
      <alignment/>
    </xf>
    <xf numFmtId="0" fontId="40" fillId="0" borderId="11" xfId="0" applyFont="1" applyBorder="1" applyAlignment="1">
      <alignment/>
    </xf>
    <xf numFmtId="0" fontId="41" fillId="34" borderId="12" xfId="0" applyFont="1" applyFill="1" applyBorder="1" applyAlignment="1">
      <alignment/>
    </xf>
    <xf numFmtId="0" fontId="40" fillId="34" borderId="13" xfId="0" applyFont="1" applyFill="1" applyBorder="1" applyAlignment="1">
      <alignment/>
    </xf>
    <xf numFmtId="0" fontId="41" fillId="35" borderId="12" xfId="0" applyFont="1" applyFill="1" applyBorder="1" applyAlignment="1">
      <alignment/>
    </xf>
    <xf numFmtId="0" fontId="40" fillId="35" borderId="13" xfId="0" applyFont="1" applyFill="1" applyBorder="1" applyAlignment="1">
      <alignment/>
    </xf>
    <xf numFmtId="0" fontId="40" fillId="0" borderId="0" xfId="0" applyFont="1" applyBorder="1" applyAlignment="1">
      <alignment/>
    </xf>
    <xf numFmtId="0" fontId="40" fillId="33" borderId="14" xfId="0" applyFont="1" applyFill="1" applyBorder="1" applyAlignment="1">
      <alignment/>
    </xf>
    <xf numFmtId="0" fontId="40" fillId="0" borderId="15" xfId="0" applyFont="1" applyBorder="1" applyAlignment="1">
      <alignment/>
    </xf>
    <xf numFmtId="0" fontId="40" fillId="0" borderId="16" xfId="0" applyFont="1" applyBorder="1" applyAlignment="1">
      <alignment/>
    </xf>
    <xf numFmtId="0" fontId="40" fillId="0" borderId="17" xfId="0" applyFont="1" applyBorder="1" applyAlignment="1">
      <alignment/>
    </xf>
    <xf numFmtId="0" fontId="40" fillId="33" borderId="0" xfId="0" applyFont="1" applyFill="1" applyBorder="1" applyAlignment="1">
      <alignment/>
    </xf>
    <xf numFmtId="0" fontId="40" fillId="0" borderId="18" xfId="0" applyFont="1" applyBorder="1" applyAlignment="1">
      <alignment/>
    </xf>
    <xf numFmtId="0" fontId="40" fillId="0" borderId="19" xfId="0" applyFont="1" applyBorder="1" applyAlignment="1">
      <alignment/>
    </xf>
    <xf numFmtId="0" fontId="41" fillId="0" borderId="18" xfId="0" applyFont="1" applyBorder="1" applyAlignment="1">
      <alignment horizontal="center"/>
    </xf>
    <xf numFmtId="0" fontId="40" fillId="33" borderId="0" xfId="0" applyFont="1" applyFill="1" applyBorder="1" applyAlignment="1">
      <alignment horizontal="center"/>
    </xf>
    <xf numFmtId="0" fontId="0" fillId="0" borderId="0" xfId="0" applyFont="1" applyAlignment="1">
      <alignment/>
    </xf>
    <xf numFmtId="0" fontId="41" fillId="0" borderId="20" xfId="0" applyFont="1" applyBorder="1" applyAlignment="1">
      <alignment/>
    </xf>
    <xf numFmtId="0" fontId="41" fillId="0" borderId="21" xfId="0" applyFont="1" applyBorder="1" applyAlignment="1">
      <alignment horizontal="center"/>
    </xf>
    <xf numFmtId="0" fontId="41" fillId="0" borderId="22" xfId="0" applyFont="1" applyBorder="1" applyAlignment="1">
      <alignment horizontal="center"/>
    </xf>
    <xf numFmtId="0" fontId="41" fillId="0" borderId="23" xfId="0" applyFont="1" applyBorder="1" applyAlignment="1">
      <alignment/>
    </xf>
    <xf numFmtId="0" fontId="41" fillId="0" borderId="24" xfId="0" applyFont="1" applyBorder="1" applyAlignment="1">
      <alignment horizontal="center"/>
    </xf>
    <xf numFmtId="0" fontId="41" fillId="0" borderId="25" xfId="0" applyFont="1" applyBorder="1" applyAlignment="1">
      <alignment horizontal="center"/>
    </xf>
    <xf numFmtId="0" fontId="41" fillId="0" borderId="16" xfId="0" applyFont="1" applyBorder="1" applyAlignment="1">
      <alignment/>
    </xf>
    <xf numFmtId="0" fontId="41" fillId="0" borderId="0" xfId="0" applyFont="1" applyBorder="1" applyAlignment="1">
      <alignment horizontal="center"/>
    </xf>
    <xf numFmtId="0" fontId="41" fillId="0" borderId="17" xfId="0" applyFont="1" applyBorder="1" applyAlignment="1">
      <alignment horizontal="center"/>
    </xf>
    <xf numFmtId="0" fontId="41" fillId="0" borderId="0" xfId="0" applyFont="1" applyBorder="1" applyAlignment="1">
      <alignment/>
    </xf>
    <xf numFmtId="0" fontId="41" fillId="0" borderId="26" xfId="0" applyFont="1" applyBorder="1" applyAlignment="1">
      <alignment horizontal="center"/>
    </xf>
    <xf numFmtId="0" fontId="40" fillId="0" borderId="16" xfId="0" applyFont="1" applyBorder="1" applyAlignment="1">
      <alignment horizontal="left" indent="1"/>
    </xf>
    <xf numFmtId="0" fontId="40" fillId="0" borderId="0" xfId="0" applyFont="1" applyBorder="1" applyAlignment="1">
      <alignment horizontal="right" indent="5"/>
    </xf>
    <xf numFmtId="165" fontId="40" fillId="0" borderId="0" xfId="0" applyNumberFormat="1" applyFont="1" applyBorder="1" applyAlignment="1">
      <alignment horizontal="right" indent="2"/>
    </xf>
    <xf numFmtId="165" fontId="40" fillId="0" borderId="17" xfId="0" applyNumberFormat="1" applyFont="1" applyBorder="1" applyAlignment="1">
      <alignment horizontal="right" indent="1"/>
    </xf>
    <xf numFmtId="3" fontId="40" fillId="33" borderId="14" xfId="0" applyNumberFormat="1" applyFont="1" applyFill="1" applyBorder="1" applyAlignment="1">
      <alignment horizontal="center"/>
    </xf>
    <xf numFmtId="0" fontId="40" fillId="0" borderId="0" xfId="0" applyFont="1" applyBorder="1" applyAlignment="1">
      <alignment horizontal="left" indent="1"/>
    </xf>
    <xf numFmtId="3" fontId="40" fillId="0" borderId="0" xfId="0" applyNumberFormat="1" applyFont="1" applyBorder="1" applyAlignment="1">
      <alignment horizontal="right" indent="5"/>
    </xf>
    <xf numFmtId="165" fontId="0" fillId="34" borderId="27" xfId="0" applyNumberFormat="1" applyFont="1" applyFill="1" applyBorder="1" applyAlignment="1" applyProtection="1">
      <alignment horizontal="right" indent="3"/>
      <protection locked="0"/>
    </xf>
    <xf numFmtId="165" fontId="40" fillId="0" borderId="28" xfId="0" applyNumberFormat="1" applyFont="1" applyFill="1" applyBorder="1" applyAlignment="1">
      <alignment horizontal="right" indent="3"/>
    </xf>
    <xf numFmtId="3" fontId="40" fillId="0" borderId="0" xfId="0" applyNumberFormat="1" applyFont="1" applyBorder="1" applyAlignment="1">
      <alignment horizontal="right" indent="2"/>
    </xf>
    <xf numFmtId="3" fontId="40" fillId="0" borderId="17" xfId="0" applyNumberFormat="1" applyFont="1" applyBorder="1" applyAlignment="1">
      <alignment horizontal="right" indent="1"/>
    </xf>
    <xf numFmtId="3" fontId="40" fillId="33" borderId="0" xfId="0" applyNumberFormat="1" applyFont="1" applyFill="1" applyBorder="1" applyAlignment="1">
      <alignment horizontal="center"/>
    </xf>
    <xf numFmtId="0" fontId="40" fillId="0" borderId="15" xfId="0" applyFont="1" applyBorder="1" applyAlignment="1">
      <alignment horizontal="left" indent="1"/>
    </xf>
    <xf numFmtId="3" fontId="0" fillId="34" borderId="27" xfId="0" applyNumberFormat="1" applyFont="1" applyFill="1" applyBorder="1" applyAlignment="1" applyProtection="1">
      <alignment horizontal="right" indent="3"/>
      <protection locked="0"/>
    </xf>
    <xf numFmtId="3" fontId="40" fillId="0" borderId="28" xfId="0" applyNumberFormat="1" applyFont="1" applyFill="1" applyBorder="1" applyAlignment="1">
      <alignment horizontal="right" indent="3"/>
    </xf>
    <xf numFmtId="3" fontId="0" fillId="34" borderId="29" xfId="0" applyNumberFormat="1" applyFont="1" applyFill="1" applyBorder="1" applyAlignment="1" applyProtection="1">
      <alignment horizontal="right" indent="3"/>
      <protection locked="0"/>
    </xf>
    <xf numFmtId="0" fontId="41" fillId="0" borderId="16" xfId="0" applyFont="1" applyBorder="1" applyAlignment="1">
      <alignment horizontal="left"/>
    </xf>
    <xf numFmtId="0" fontId="41" fillId="0" borderId="15" xfId="0" applyFont="1" applyBorder="1" applyAlignment="1">
      <alignment horizontal="left"/>
    </xf>
    <xf numFmtId="3" fontId="0" fillId="0" borderId="30" xfId="0" applyNumberFormat="1" applyFont="1" applyFill="1" applyBorder="1" applyAlignment="1" applyProtection="1">
      <alignment horizontal="right" indent="3"/>
      <protection/>
    </xf>
    <xf numFmtId="3" fontId="40" fillId="0" borderId="18" xfId="0" applyNumberFormat="1" applyFont="1" applyFill="1" applyBorder="1" applyAlignment="1">
      <alignment horizontal="right" indent="3"/>
    </xf>
    <xf numFmtId="3" fontId="40" fillId="0" borderId="0" xfId="0" applyNumberFormat="1" applyFont="1" applyFill="1" applyBorder="1" applyAlignment="1">
      <alignment horizontal="right" indent="2"/>
    </xf>
    <xf numFmtId="0" fontId="40" fillId="0" borderId="31" xfId="0" applyFont="1" applyBorder="1" applyAlignment="1">
      <alignment horizontal="left" indent="1"/>
    </xf>
    <xf numFmtId="3" fontId="0" fillId="34" borderId="32" xfId="0" applyNumberFormat="1" applyFont="1" applyFill="1" applyBorder="1" applyAlignment="1" applyProtection="1">
      <alignment horizontal="right" indent="5"/>
      <protection locked="0"/>
    </xf>
    <xf numFmtId="3" fontId="0" fillId="34" borderId="33" xfId="0" applyNumberFormat="1" applyFont="1" applyFill="1" applyBorder="1" applyAlignment="1" applyProtection="1">
      <alignment horizontal="right" indent="3"/>
      <protection locked="0"/>
    </xf>
    <xf numFmtId="3" fontId="0" fillId="34" borderId="29" xfId="0" applyNumberFormat="1" applyFont="1" applyFill="1" applyBorder="1" applyAlignment="1" applyProtection="1">
      <alignment horizontal="right" indent="5"/>
      <protection locked="0"/>
    </xf>
    <xf numFmtId="3" fontId="0" fillId="34" borderId="27" xfId="0" applyNumberFormat="1" applyFont="1" applyFill="1" applyBorder="1" applyAlignment="1" applyProtection="1">
      <alignment horizontal="right" indent="5"/>
      <protection locked="0"/>
    </xf>
    <xf numFmtId="0" fontId="40" fillId="0" borderId="17" xfId="0" applyFont="1" applyBorder="1" applyAlignment="1">
      <alignment/>
    </xf>
    <xf numFmtId="0" fontId="41" fillId="0" borderId="20" xfId="0" applyFont="1" applyBorder="1" applyAlignment="1">
      <alignment horizontal="left"/>
    </xf>
    <xf numFmtId="0" fontId="40" fillId="0" borderId="21" xfId="0" applyFont="1" applyBorder="1" applyAlignment="1">
      <alignment/>
    </xf>
    <xf numFmtId="3" fontId="40" fillId="0" borderId="22" xfId="0" applyNumberFormat="1" applyFont="1" applyBorder="1" applyAlignment="1">
      <alignment/>
    </xf>
    <xf numFmtId="165" fontId="41" fillId="0" borderId="34" xfId="0" applyNumberFormat="1" applyFont="1" applyFill="1" applyBorder="1" applyAlignment="1">
      <alignment/>
    </xf>
    <xf numFmtId="3" fontId="40" fillId="33" borderId="0" xfId="0" applyNumberFormat="1" applyFont="1" applyFill="1" applyBorder="1" applyAlignment="1">
      <alignment/>
    </xf>
    <xf numFmtId="3" fontId="40" fillId="0" borderId="24" xfId="0" applyNumberFormat="1" applyFont="1" applyBorder="1" applyAlignment="1">
      <alignment/>
    </xf>
    <xf numFmtId="3" fontId="40" fillId="0" borderId="35" xfId="0" applyNumberFormat="1" applyFont="1" applyBorder="1" applyAlignment="1">
      <alignment/>
    </xf>
    <xf numFmtId="165" fontId="38" fillId="35" borderId="36" xfId="0" applyNumberFormat="1" applyFont="1" applyFill="1" applyBorder="1" applyAlignment="1">
      <alignment horizontal="right" indent="3"/>
    </xf>
    <xf numFmtId="0" fontId="40" fillId="0" borderId="37" xfId="0" applyFont="1" applyBorder="1" applyAlignment="1">
      <alignment/>
    </xf>
    <xf numFmtId="0" fontId="40" fillId="0" borderId="38" xfId="0" applyFont="1" applyBorder="1" applyAlignment="1">
      <alignment/>
    </xf>
    <xf numFmtId="0" fontId="40" fillId="0" borderId="39" xfId="0" applyFont="1" applyBorder="1" applyAlignment="1">
      <alignment/>
    </xf>
    <xf numFmtId="0" fontId="40" fillId="0" borderId="40" xfId="0" applyFont="1" applyBorder="1" applyAlignment="1">
      <alignment/>
    </xf>
    <xf numFmtId="0" fontId="40" fillId="0" borderId="41" xfId="0" applyFont="1" applyBorder="1" applyAlignment="1">
      <alignment/>
    </xf>
    <xf numFmtId="0" fontId="41" fillId="33" borderId="0" xfId="0" applyFont="1" applyFill="1" applyAlignment="1">
      <alignment/>
    </xf>
    <xf numFmtId="0" fontId="41" fillId="0" borderId="0" xfId="0" applyFont="1" applyAlignment="1">
      <alignment/>
    </xf>
    <xf numFmtId="0" fontId="40" fillId="0" borderId="16" xfId="0" applyFont="1" applyBorder="1" applyAlignment="1">
      <alignment horizontal="left"/>
    </xf>
    <xf numFmtId="165" fontId="40" fillId="0" borderId="0" xfId="0" applyNumberFormat="1" applyFont="1" applyBorder="1" applyAlignment="1">
      <alignment horizontal="right" indent="3"/>
    </xf>
    <xf numFmtId="165" fontId="40" fillId="0" borderId="17" xfId="0" applyNumberFormat="1" applyFont="1" applyBorder="1" applyAlignment="1">
      <alignment horizontal="right" indent="2"/>
    </xf>
    <xf numFmtId="3" fontId="40" fillId="33" borderId="14" xfId="0" applyNumberFormat="1" applyFont="1" applyFill="1" applyBorder="1" applyAlignment="1">
      <alignment/>
    </xf>
    <xf numFmtId="0" fontId="40" fillId="0" borderId="0" xfId="0" applyFont="1" applyBorder="1" applyAlignment="1">
      <alignment horizontal="left"/>
    </xf>
    <xf numFmtId="3" fontId="0" fillId="0" borderId="0" xfId="0" applyNumberFormat="1" applyFont="1" applyFill="1" applyBorder="1" applyAlignment="1" applyProtection="1">
      <alignment horizontal="right" indent="5"/>
      <protection/>
    </xf>
    <xf numFmtId="165" fontId="0" fillId="34" borderId="42" xfId="0" applyNumberFormat="1" applyFont="1" applyFill="1" applyBorder="1" applyAlignment="1" applyProtection="1">
      <alignment horizontal="right" indent="4"/>
      <protection locked="0"/>
    </xf>
    <xf numFmtId="165" fontId="40" fillId="0" borderId="18" xfId="0" applyNumberFormat="1" applyFont="1" applyBorder="1" applyAlignment="1">
      <alignment horizontal="right" indent="4"/>
    </xf>
    <xf numFmtId="3" fontId="40" fillId="0" borderId="0" xfId="0" applyNumberFormat="1" applyFont="1" applyBorder="1" applyAlignment="1">
      <alignment horizontal="right" indent="3"/>
    </xf>
    <xf numFmtId="3" fontId="40" fillId="0" borderId="17" xfId="0" applyNumberFormat="1" applyFont="1" applyBorder="1" applyAlignment="1">
      <alignment horizontal="right" indent="2"/>
    </xf>
    <xf numFmtId="0" fontId="40" fillId="0" borderId="15" xfId="0" applyFont="1" applyBorder="1" applyAlignment="1">
      <alignment horizontal="left"/>
    </xf>
    <xf numFmtId="3" fontId="0" fillId="34" borderId="29" xfId="0" applyNumberFormat="1" applyFont="1" applyFill="1" applyBorder="1" applyAlignment="1" applyProtection="1">
      <alignment horizontal="right" indent="4"/>
      <protection locked="0"/>
    </xf>
    <xf numFmtId="3" fontId="40" fillId="0" borderId="18" xfId="0" applyNumberFormat="1" applyFont="1" applyBorder="1" applyAlignment="1">
      <alignment horizontal="right" indent="4"/>
    </xf>
    <xf numFmtId="3" fontId="40" fillId="0" borderId="0" xfId="0" applyNumberFormat="1" applyFont="1" applyBorder="1" applyAlignment="1">
      <alignment/>
    </xf>
    <xf numFmtId="165" fontId="41" fillId="0" borderId="43" xfId="0" applyNumberFormat="1" applyFont="1" applyFill="1" applyBorder="1" applyAlignment="1">
      <alignment horizontal="right" indent="2"/>
    </xf>
    <xf numFmtId="0" fontId="41" fillId="0" borderId="23" xfId="0" applyFont="1" applyBorder="1" applyAlignment="1">
      <alignment horizontal="left"/>
    </xf>
    <xf numFmtId="3" fontId="40" fillId="0" borderId="44" xfId="0" applyNumberFormat="1" applyFont="1" applyBorder="1" applyAlignment="1">
      <alignment/>
    </xf>
    <xf numFmtId="165" fontId="38" fillId="35" borderId="36" xfId="0" applyNumberFormat="1" applyFont="1" applyFill="1" applyBorder="1" applyAlignment="1">
      <alignment horizontal="right" indent="4"/>
    </xf>
    <xf numFmtId="0" fontId="41" fillId="0" borderId="45" xfId="0" applyFont="1" applyBorder="1" applyAlignment="1">
      <alignment horizontal="left"/>
    </xf>
    <xf numFmtId="3" fontId="40" fillId="0" borderId="46" xfId="0" applyNumberFormat="1" applyFont="1" applyBorder="1" applyAlignment="1">
      <alignment/>
    </xf>
    <xf numFmtId="3" fontId="38" fillId="0" borderId="18" xfId="0" applyNumberFormat="1" applyFont="1" applyFill="1" applyBorder="1" applyAlignment="1">
      <alignment/>
    </xf>
    <xf numFmtId="0" fontId="40" fillId="0" borderId="16" xfId="0" applyFont="1" applyBorder="1" applyAlignment="1">
      <alignment horizontal="right"/>
    </xf>
    <xf numFmtId="0" fontId="40" fillId="0" borderId="15" xfId="0" applyFont="1" applyBorder="1" applyAlignment="1">
      <alignment horizontal="right"/>
    </xf>
    <xf numFmtId="3" fontId="40" fillId="0" borderId="18" xfId="0" applyNumberFormat="1" applyFont="1" applyBorder="1" applyAlignment="1">
      <alignment/>
    </xf>
    <xf numFmtId="0" fontId="40" fillId="0" borderId="29" xfId="0" applyFont="1" applyBorder="1" applyAlignment="1">
      <alignment horizontal="center"/>
    </xf>
    <xf numFmtId="0" fontId="40" fillId="0" borderId="0" xfId="0" applyFont="1" applyBorder="1" applyAlignment="1">
      <alignment/>
    </xf>
    <xf numFmtId="0" fontId="40" fillId="0" borderId="17" xfId="0" applyFont="1" applyBorder="1" applyAlignment="1">
      <alignment horizontal="right" indent="2"/>
    </xf>
    <xf numFmtId="0" fontId="40" fillId="33" borderId="0" xfId="0" applyFont="1" applyFill="1" applyBorder="1" applyAlignment="1">
      <alignment/>
    </xf>
    <xf numFmtId="3" fontId="40" fillId="34" borderId="29" xfId="0" applyNumberFormat="1" applyFont="1" applyFill="1" applyBorder="1" applyAlignment="1" applyProtection="1">
      <alignment horizontal="center"/>
      <protection locked="0"/>
    </xf>
    <xf numFmtId="3" fontId="40" fillId="0" borderId="0" xfId="0" applyNumberFormat="1" applyFont="1" applyBorder="1" applyAlignment="1">
      <alignment/>
    </xf>
    <xf numFmtId="3" fontId="40" fillId="0" borderId="18" xfId="0" applyNumberFormat="1" applyFont="1" applyBorder="1" applyAlignment="1">
      <alignment/>
    </xf>
    <xf numFmtId="164" fontId="40" fillId="0" borderId="29" xfId="57" applyNumberFormat="1" applyFont="1" applyBorder="1" applyAlignment="1">
      <alignment horizontal="right" indent="3"/>
    </xf>
    <xf numFmtId="164" fontId="40" fillId="34" borderId="29" xfId="57" applyNumberFormat="1" applyFont="1" applyFill="1" applyBorder="1" applyAlignment="1" applyProtection="1">
      <alignment horizontal="right" indent="4"/>
      <protection locked="0"/>
    </xf>
    <xf numFmtId="0" fontId="40" fillId="0" borderId="0" xfId="0" applyFont="1" applyBorder="1" applyAlignment="1">
      <alignment horizontal="right" indent="3"/>
    </xf>
    <xf numFmtId="3" fontId="40" fillId="0" borderId="0" xfId="0" applyNumberFormat="1" applyFont="1" applyBorder="1" applyAlignment="1">
      <alignment horizontal="right" indent="4"/>
    </xf>
    <xf numFmtId="0" fontId="42" fillId="0" borderId="16" xfId="0" applyFont="1" applyBorder="1" applyAlignment="1">
      <alignment horizontal="right" vertical="center" wrapText="1"/>
    </xf>
    <xf numFmtId="0" fontId="40" fillId="0" borderId="0" xfId="0" applyFont="1" applyBorder="1" applyAlignment="1">
      <alignment horizontal="right" vertical="center"/>
    </xf>
    <xf numFmtId="3" fontId="40" fillId="0" borderId="0" xfId="0" applyNumberFormat="1" applyFont="1" applyBorder="1" applyAlignment="1">
      <alignment vertical="center"/>
    </xf>
    <xf numFmtId="3" fontId="40" fillId="0" borderId="17" xfId="0" applyNumberFormat="1" applyFont="1" applyFill="1" applyBorder="1" applyAlignment="1">
      <alignment horizontal="right" vertical="center" indent="2"/>
    </xf>
    <xf numFmtId="0" fontId="42" fillId="0" borderId="15" xfId="0" applyFont="1" applyBorder="1" applyAlignment="1">
      <alignment horizontal="right" vertical="center" wrapText="1"/>
    </xf>
    <xf numFmtId="3" fontId="40" fillId="0" borderId="18" xfId="0" applyNumberFormat="1" applyFont="1" applyBorder="1" applyAlignment="1">
      <alignment horizontal="right" vertical="center" indent="3"/>
    </xf>
    <xf numFmtId="37" fontId="40" fillId="0" borderId="17" xfId="0" applyNumberFormat="1" applyFont="1" applyFill="1" applyBorder="1" applyAlignment="1">
      <alignment horizontal="right" vertical="center" indent="2"/>
    </xf>
    <xf numFmtId="37" fontId="40" fillId="0" borderId="18" xfId="0" applyNumberFormat="1" applyFont="1" applyBorder="1" applyAlignment="1">
      <alignment horizontal="right" vertical="center" indent="3"/>
    </xf>
    <xf numFmtId="0" fontId="40" fillId="0" borderId="16" xfId="0" applyFont="1" applyBorder="1" applyAlignment="1">
      <alignment horizontal="right" vertical="center" wrapText="1"/>
    </xf>
    <xf numFmtId="165" fontId="41" fillId="0" borderId="34" xfId="0" applyNumberFormat="1" applyFont="1" applyFill="1" applyBorder="1" applyAlignment="1">
      <alignment horizontal="right" indent="2"/>
    </xf>
    <xf numFmtId="0" fontId="40" fillId="0" borderId="15" xfId="0" applyFont="1" applyBorder="1" applyAlignment="1">
      <alignment horizontal="right" vertical="center" wrapText="1"/>
    </xf>
    <xf numFmtId="164" fontId="0" fillId="34" borderId="29" xfId="57" applyNumberFormat="1" applyFont="1" applyFill="1" applyBorder="1" applyAlignment="1" applyProtection="1">
      <alignment horizontal="right" indent="4"/>
      <protection locked="0"/>
    </xf>
    <xf numFmtId="3" fontId="40" fillId="0" borderId="0" xfId="0" applyNumberFormat="1" applyFont="1" applyBorder="1" applyAlignment="1">
      <alignment horizontal="right" indent="1"/>
    </xf>
    <xf numFmtId="3" fontId="40" fillId="0" borderId="18" xfId="0" applyNumberFormat="1" applyFont="1" applyBorder="1" applyAlignment="1">
      <alignment horizontal="right" indent="3"/>
    </xf>
    <xf numFmtId="0" fontId="40" fillId="0" borderId="16" xfId="0" applyFont="1" applyBorder="1" applyAlignment="1">
      <alignment horizontal="right" wrapText="1"/>
    </xf>
    <xf numFmtId="3" fontId="40" fillId="0" borderId="47" xfId="0" applyNumberFormat="1" applyFont="1" applyBorder="1" applyAlignment="1">
      <alignment horizontal="right" indent="2"/>
    </xf>
    <xf numFmtId="0" fontId="40" fillId="0" borderId="15" xfId="0" applyFont="1" applyBorder="1" applyAlignment="1">
      <alignment horizontal="right" wrapText="1"/>
    </xf>
    <xf numFmtId="3" fontId="40" fillId="0" borderId="48" xfId="0" applyNumberFormat="1" applyFont="1" applyBorder="1" applyAlignment="1">
      <alignment horizontal="right" indent="3"/>
    </xf>
    <xf numFmtId="9" fontId="40" fillId="0" borderId="0" xfId="57" applyFont="1" applyBorder="1" applyAlignment="1">
      <alignment horizontal="right" indent="3"/>
    </xf>
    <xf numFmtId="164" fontId="40" fillId="0" borderId="0" xfId="57" applyNumberFormat="1" applyFont="1" applyBorder="1" applyAlignment="1">
      <alignment horizontal="right" indent="3"/>
    </xf>
    <xf numFmtId="164" fontId="40" fillId="0" borderId="0" xfId="57" applyNumberFormat="1" applyFont="1" applyBorder="1" applyAlignment="1">
      <alignment horizontal="right" indent="4"/>
    </xf>
    <xf numFmtId="4" fontId="40" fillId="0" borderId="0" xfId="0" applyNumberFormat="1" applyFont="1" applyBorder="1" applyAlignment="1">
      <alignment/>
    </xf>
    <xf numFmtId="3" fontId="41" fillId="0" borderId="17" xfId="0" applyNumberFormat="1" applyFont="1" applyFill="1" applyBorder="1" applyAlignment="1">
      <alignment horizontal="right" indent="2"/>
    </xf>
    <xf numFmtId="3" fontId="40" fillId="0" borderId="18" xfId="0" applyNumberFormat="1" applyFont="1" applyFill="1" applyBorder="1" applyAlignment="1">
      <alignment/>
    </xf>
    <xf numFmtId="4" fontId="40" fillId="0" borderId="21" xfId="0" applyNumberFormat="1" applyFont="1" applyBorder="1" applyAlignment="1">
      <alignment/>
    </xf>
    <xf numFmtId="3" fontId="40" fillId="0" borderId="21" xfId="0" applyNumberFormat="1" applyFont="1" applyBorder="1" applyAlignment="1">
      <alignment/>
    </xf>
    <xf numFmtId="165" fontId="41" fillId="0" borderId="49" xfId="0" applyNumberFormat="1" applyFont="1" applyFill="1" applyBorder="1" applyAlignment="1">
      <alignment horizontal="right" indent="2"/>
    </xf>
    <xf numFmtId="4" fontId="40" fillId="0" borderId="24" xfId="0" applyNumberFormat="1" applyFont="1" applyBorder="1" applyAlignment="1">
      <alignment/>
    </xf>
    <xf numFmtId="3" fontId="40" fillId="0" borderId="50" xfId="0" applyNumberFormat="1" applyFont="1" applyBorder="1" applyAlignment="1">
      <alignment horizontal="right" indent="2"/>
    </xf>
    <xf numFmtId="3" fontId="40" fillId="0" borderId="51" xfId="0" applyNumberFormat="1" applyFont="1" applyFill="1" applyBorder="1" applyAlignment="1">
      <alignment horizontal="right" indent="3"/>
    </xf>
    <xf numFmtId="0" fontId="41" fillId="0" borderId="20" xfId="0" applyFont="1" applyBorder="1" applyAlignment="1">
      <alignment horizontal="left" wrapText="1"/>
    </xf>
    <xf numFmtId="0" fontId="41" fillId="0" borderId="23" xfId="0" applyFont="1" applyBorder="1" applyAlignment="1">
      <alignment horizontal="left" wrapText="1"/>
    </xf>
    <xf numFmtId="3" fontId="40" fillId="0" borderId="37" xfId="0" applyNumberFormat="1" applyFont="1" applyBorder="1" applyAlignment="1">
      <alignment horizontal="right" indent="2"/>
    </xf>
    <xf numFmtId="0" fontId="41" fillId="0" borderId="16" xfId="0" applyFont="1" applyBorder="1" applyAlignment="1">
      <alignment horizontal="left" wrapText="1"/>
    </xf>
    <xf numFmtId="3" fontId="41" fillId="0" borderId="0" xfId="0" applyNumberFormat="1" applyFont="1" applyBorder="1" applyAlignment="1">
      <alignment/>
    </xf>
    <xf numFmtId="165" fontId="41" fillId="0" borderId="17" xfId="0" applyNumberFormat="1" applyFont="1" applyBorder="1" applyAlignment="1">
      <alignment horizontal="right" indent="2"/>
    </xf>
    <xf numFmtId="0" fontId="41" fillId="0" borderId="15" xfId="0" applyFont="1" applyBorder="1" applyAlignment="1">
      <alignment horizontal="left" wrapText="1"/>
    </xf>
    <xf numFmtId="165" fontId="41" fillId="0" borderId="18" xfId="0" applyNumberFormat="1" applyFont="1" applyBorder="1" applyAlignment="1">
      <alignment horizontal="right" indent="3"/>
    </xf>
    <xf numFmtId="0" fontId="41" fillId="0" borderId="16" xfId="0" applyFont="1" applyBorder="1" applyAlignment="1">
      <alignment horizontal="right"/>
    </xf>
    <xf numFmtId="3" fontId="41" fillId="0" borderId="22" xfId="0" applyNumberFormat="1" applyFont="1" applyBorder="1" applyAlignment="1">
      <alignment horizontal="right" indent="2"/>
    </xf>
    <xf numFmtId="0" fontId="41" fillId="0" borderId="15" xfId="0" applyFont="1" applyBorder="1" applyAlignment="1">
      <alignment horizontal="right"/>
    </xf>
    <xf numFmtId="3" fontId="41" fillId="0" borderId="21" xfId="0" applyNumberFormat="1" applyFont="1" applyBorder="1" applyAlignment="1">
      <alignment/>
    </xf>
    <xf numFmtId="165" fontId="38" fillId="35" borderId="52" xfId="0" applyNumberFormat="1" applyFont="1" applyFill="1" applyBorder="1" applyAlignment="1">
      <alignment horizontal="right" indent="3"/>
    </xf>
    <xf numFmtId="0" fontId="41" fillId="0" borderId="0" xfId="0" applyFont="1" applyBorder="1" applyAlignment="1">
      <alignment horizontal="left"/>
    </xf>
    <xf numFmtId="3" fontId="41" fillId="0" borderId="0" xfId="0" applyNumberFormat="1" applyFont="1" applyFill="1" applyBorder="1" applyAlignment="1">
      <alignment horizontal="right" indent="2"/>
    </xf>
    <xf numFmtId="0" fontId="41" fillId="0" borderId="0" xfId="0" applyFont="1" applyFill="1" applyBorder="1" applyAlignment="1">
      <alignment horizontal="left"/>
    </xf>
    <xf numFmtId="3" fontId="40" fillId="0" borderId="0" xfId="0" applyNumberFormat="1" applyFont="1" applyFill="1" applyBorder="1" applyAlignment="1">
      <alignment/>
    </xf>
    <xf numFmtId="3" fontId="38" fillId="0" borderId="0" xfId="0" applyNumberFormat="1" applyFont="1" applyFill="1" applyBorder="1" applyAlignment="1">
      <alignment horizontal="right" indent="3"/>
    </xf>
    <xf numFmtId="0" fontId="5" fillId="0" borderId="53" xfId="0" applyFont="1" applyBorder="1" applyAlignment="1">
      <alignment horizontal="left" wrapText="1"/>
    </xf>
    <xf numFmtId="165" fontId="40" fillId="0" borderId="54" xfId="0" applyNumberFormat="1" applyFont="1" applyFill="1" applyBorder="1" applyAlignment="1">
      <alignment horizontal="right" indent="5"/>
    </xf>
    <xf numFmtId="165" fontId="40" fillId="0" borderId="55" xfId="0" applyNumberFormat="1" applyFont="1" applyFill="1" applyBorder="1" applyAlignment="1">
      <alignment horizontal="right" indent="5"/>
    </xf>
    <xf numFmtId="165" fontId="40" fillId="0" borderId="56" xfId="0" applyNumberFormat="1" applyFont="1" applyFill="1" applyBorder="1" applyAlignment="1">
      <alignment horizontal="right" indent="5"/>
    </xf>
    <xf numFmtId="0" fontId="40" fillId="0" borderId="19" xfId="0" applyFont="1" applyBorder="1" applyAlignment="1">
      <alignment horizontal="left" indent="7"/>
    </xf>
    <xf numFmtId="3" fontId="40" fillId="0" borderId="0" xfId="0" applyNumberFormat="1" applyFont="1" applyFill="1" applyBorder="1" applyAlignment="1">
      <alignment horizontal="right" indent="4"/>
    </xf>
    <xf numFmtId="3" fontId="40" fillId="0" borderId="57" xfId="0" applyNumberFormat="1" applyFont="1" applyFill="1" applyBorder="1" applyAlignment="1">
      <alignment horizontal="right" indent="4"/>
    </xf>
    <xf numFmtId="0" fontId="41" fillId="0" borderId="19" xfId="0" applyFont="1" applyBorder="1" applyAlignment="1">
      <alignment horizontal="left"/>
    </xf>
    <xf numFmtId="166" fontId="40" fillId="0" borderId="58" xfId="0" applyNumberFormat="1" applyFont="1" applyFill="1" applyBorder="1" applyAlignment="1">
      <alignment horizontal="right" indent="4"/>
    </xf>
    <xf numFmtId="166" fontId="40" fillId="0" borderId="59" xfId="0" applyNumberFormat="1" applyFont="1" applyFill="1" applyBorder="1" applyAlignment="1">
      <alignment horizontal="right" indent="4"/>
    </xf>
    <xf numFmtId="166" fontId="40" fillId="0" borderId="60" xfId="0" applyNumberFormat="1" applyFont="1" applyFill="1" applyBorder="1" applyAlignment="1">
      <alignment horizontal="right" indent="4"/>
    </xf>
    <xf numFmtId="0" fontId="40" fillId="35" borderId="61" xfId="0" applyFont="1" applyFill="1" applyBorder="1" applyAlignment="1">
      <alignment horizontal="left" indent="7"/>
    </xf>
    <xf numFmtId="166" fontId="40" fillId="35" borderId="61" xfId="0" applyNumberFormat="1" applyFont="1" applyFill="1" applyBorder="1" applyAlignment="1">
      <alignment horizontal="right" indent="4"/>
    </xf>
    <xf numFmtId="166" fontId="40" fillId="35" borderId="62" xfId="0" applyNumberFormat="1" applyFont="1" applyFill="1" applyBorder="1" applyAlignment="1">
      <alignment horizontal="right" indent="4"/>
    </xf>
    <xf numFmtId="0" fontId="41" fillId="0" borderId="61" xfId="0" applyFont="1" applyFill="1" applyBorder="1" applyAlignment="1">
      <alignment horizontal="left" indent="9"/>
    </xf>
    <xf numFmtId="9" fontId="41" fillId="0" borderId="61" xfId="57" applyFont="1" applyFill="1" applyBorder="1" applyAlignment="1">
      <alignment horizontal="right" indent="4"/>
    </xf>
    <xf numFmtId="3" fontId="41" fillId="33" borderId="63" xfId="0" applyNumberFormat="1" applyFont="1" applyFill="1" applyBorder="1" applyAlignment="1">
      <alignment horizontal="right"/>
    </xf>
    <xf numFmtId="0" fontId="40" fillId="0" borderId="0" xfId="0" applyFont="1" applyFill="1" applyBorder="1" applyAlignment="1">
      <alignment horizontal="right"/>
    </xf>
    <xf numFmtId="4" fontId="40" fillId="0" borderId="0" xfId="0" applyNumberFormat="1" applyFont="1" applyFill="1" applyBorder="1" applyAlignment="1">
      <alignment horizontal="right" indent="4"/>
    </xf>
    <xf numFmtId="0" fontId="40" fillId="0" borderId="0" xfId="0" applyFont="1" applyAlignment="1">
      <alignment horizontal="right"/>
    </xf>
    <xf numFmtId="3" fontId="40" fillId="0" borderId="0" xfId="0" applyNumberFormat="1" applyFont="1" applyAlignment="1">
      <alignment/>
    </xf>
    <xf numFmtId="3" fontId="41" fillId="33" borderId="63" xfId="0" applyNumberFormat="1" applyFont="1" applyFill="1" applyBorder="1" applyAlignment="1">
      <alignment/>
    </xf>
    <xf numFmtId="3" fontId="40" fillId="33" borderId="63" xfId="0" applyNumberFormat="1" applyFont="1" applyFill="1" applyBorder="1" applyAlignment="1">
      <alignment/>
    </xf>
    <xf numFmtId="4" fontId="40" fillId="0" borderId="0" xfId="0" applyNumberFormat="1" applyFont="1" applyAlignment="1">
      <alignment horizontal="right" indent="4"/>
    </xf>
    <xf numFmtId="3" fontId="40" fillId="33" borderId="0" xfId="0" applyNumberFormat="1" applyFont="1" applyFill="1" applyAlignment="1">
      <alignment/>
    </xf>
    <xf numFmtId="0" fontId="40" fillId="33" borderId="64" xfId="0" applyFont="1" applyFill="1" applyBorder="1" applyAlignment="1">
      <alignment/>
    </xf>
    <xf numFmtId="0" fontId="40" fillId="0" borderId="0" xfId="0" applyFont="1" applyFill="1" applyBorder="1" applyAlignment="1">
      <alignment/>
    </xf>
    <xf numFmtId="0" fontId="40" fillId="33" borderId="65" xfId="0" applyFont="1" applyFill="1" applyBorder="1" applyAlignment="1">
      <alignment/>
    </xf>
    <xf numFmtId="167" fontId="40" fillId="0" borderId="0" xfId="42" applyNumberFormat="1" applyFont="1" applyAlignment="1">
      <alignment/>
    </xf>
    <xf numFmtId="0" fontId="40" fillId="0" borderId="66" xfId="0" applyFont="1" applyFill="1" applyBorder="1" applyAlignment="1">
      <alignment horizontal="left" vertical="center" wrapText="1"/>
    </xf>
    <xf numFmtId="0" fontId="40" fillId="0" borderId="67" xfId="0" applyFont="1" applyFill="1" applyBorder="1" applyAlignment="1">
      <alignment horizontal="left" vertical="center" wrapText="1"/>
    </xf>
    <xf numFmtId="0" fontId="40" fillId="0" borderId="68" xfId="0" applyFont="1" applyFill="1" applyBorder="1" applyAlignment="1">
      <alignment horizontal="left" vertical="center" wrapText="1"/>
    </xf>
    <xf numFmtId="0" fontId="40" fillId="0" borderId="64"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35" xfId="0" applyFont="1" applyFill="1" applyBorder="1" applyAlignment="1">
      <alignment horizontal="left" vertical="center" wrapText="1"/>
    </xf>
    <xf numFmtId="0" fontId="40" fillId="0" borderId="58" xfId="0" applyFont="1" applyFill="1" applyBorder="1" applyAlignment="1">
      <alignment horizontal="left" vertical="center" wrapText="1"/>
    </xf>
    <xf numFmtId="0" fontId="40" fillId="0" borderId="69" xfId="0" applyFont="1" applyFill="1" applyBorder="1" applyAlignment="1">
      <alignment horizontal="left" vertical="center" wrapText="1"/>
    </xf>
    <xf numFmtId="0" fontId="40" fillId="0" borderId="70" xfId="0" applyFont="1" applyFill="1" applyBorder="1" applyAlignment="1">
      <alignment horizontal="left" vertical="center" wrapText="1"/>
    </xf>
    <xf numFmtId="0" fontId="41" fillId="0" borderId="20" xfId="0" applyFont="1" applyBorder="1" applyAlignment="1">
      <alignment horizontal="left" wrapText="1"/>
    </xf>
    <xf numFmtId="0" fontId="41" fillId="0" borderId="21" xfId="0" applyFont="1" applyBorder="1" applyAlignment="1">
      <alignment horizontal="left" wrapText="1"/>
    </xf>
    <xf numFmtId="0" fontId="41" fillId="0" borderId="71" xfId="0" applyFont="1" applyBorder="1" applyAlignment="1">
      <alignment horizontal="center"/>
    </xf>
    <xf numFmtId="0" fontId="41" fillId="0" borderId="72" xfId="0" applyFont="1" applyBorder="1" applyAlignment="1">
      <alignment horizontal="center"/>
    </xf>
    <xf numFmtId="0" fontId="41" fillId="0" borderId="73" xfId="0" applyFont="1" applyBorder="1" applyAlignment="1">
      <alignment horizontal="center"/>
    </xf>
    <xf numFmtId="0" fontId="41" fillId="0" borderId="74" xfId="0" applyFont="1" applyBorder="1" applyAlignment="1">
      <alignment horizontal="center"/>
    </xf>
    <xf numFmtId="0" fontId="41" fillId="0" borderId="75" xfId="0" applyFont="1" applyBorder="1" applyAlignment="1">
      <alignment horizontal="center"/>
    </xf>
    <xf numFmtId="0" fontId="41" fillId="0" borderId="11" xfId="0" applyFont="1" applyBorder="1" applyAlignment="1">
      <alignment horizontal="center"/>
    </xf>
    <xf numFmtId="0" fontId="41" fillId="0" borderId="75" xfId="0" applyFont="1" applyBorder="1" applyAlignment="1">
      <alignment horizontal="center" vertical="center"/>
    </xf>
    <xf numFmtId="0" fontId="41" fillId="0" borderId="76" xfId="0" applyFont="1" applyBorder="1" applyAlignment="1">
      <alignment horizontal="center" vertical="center"/>
    </xf>
    <xf numFmtId="0" fontId="41" fillId="0" borderId="77" xfId="0" applyFont="1" applyBorder="1" applyAlignment="1">
      <alignment horizontal="center" vertical="center"/>
    </xf>
    <xf numFmtId="0" fontId="41" fillId="0" borderId="78" xfId="0" applyFont="1" applyBorder="1" applyAlignment="1">
      <alignment horizontal="center" vertical="center"/>
    </xf>
    <xf numFmtId="0" fontId="41" fillId="0" borderId="77" xfId="0" applyFont="1" applyBorder="1" applyAlignment="1">
      <alignment horizontal="center"/>
    </xf>
    <xf numFmtId="0" fontId="41" fillId="0" borderId="79"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8"/>
  <sheetViews>
    <sheetView showGridLines="0" showRowColHeaders="0" tabSelected="1" zoomScalePageLayoutView="0" workbookViewId="0" topLeftCell="A19">
      <selection activeCell="I19" sqref="I19"/>
    </sheetView>
  </sheetViews>
  <sheetFormatPr defaultColWidth="9.140625" defaultRowHeight="15"/>
  <cols>
    <col min="1" max="1" width="4.421875" style="2" customWidth="1"/>
    <col min="2" max="2" width="34.00390625" style="1" customWidth="1"/>
    <col min="3" max="5" width="16.28125" style="1" customWidth="1"/>
    <col min="6" max="6" width="3.140625" style="2" customWidth="1"/>
    <col min="7" max="7" width="34.00390625" style="1" customWidth="1"/>
    <col min="8" max="9" width="17.28125" style="1" customWidth="1"/>
    <col min="10" max="10" width="17.8515625" style="1" customWidth="1"/>
    <col min="11" max="11" width="20.421875" style="1" customWidth="1"/>
    <col min="12" max="19" width="10.57421875" style="1" customWidth="1"/>
    <col min="20" max="16384" width="9.140625" style="1" customWidth="1"/>
  </cols>
  <sheetData>
    <row r="1" ht="12.75">
      <c r="A1" s="1" t="s">
        <v>31</v>
      </c>
    </row>
    <row r="2" ht="9" customHeight="1" thickBot="1"/>
    <row r="3" spans="2:8" ht="13.5" thickBot="1">
      <c r="B3" s="3" t="s">
        <v>41</v>
      </c>
      <c r="C3" s="4"/>
      <c r="G3" s="5" t="s">
        <v>42</v>
      </c>
      <c r="H3" s="6"/>
    </row>
    <row r="4" spans="7:8" ht="13.5" thickBot="1">
      <c r="G4" s="7" t="s">
        <v>43</v>
      </c>
      <c r="H4" s="8"/>
    </row>
    <row r="5" ht="9" customHeight="1" thickBot="1"/>
    <row r="6" spans="2:10" ht="12.75" customHeight="1">
      <c r="B6" s="185" t="s">
        <v>44</v>
      </c>
      <c r="C6" s="186"/>
      <c r="D6" s="186"/>
      <c r="E6" s="186"/>
      <c r="F6" s="186"/>
      <c r="G6" s="186"/>
      <c r="H6" s="186"/>
      <c r="I6" s="186"/>
      <c r="J6" s="187"/>
    </row>
    <row r="7" spans="2:10" ht="15" customHeight="1">
      <c r="B7" s="188"/>
      <c r="C7" s="189"/>
      <c r="D7" s="189"/>
      <c r="E7" s="189"/>
      <c r="F7" s="189"/>
      <c r="G7" s="189"/>
      <c r="H7" s="189"/>
      <c r="I7" s="189"/>
      <c r="J7" s="190"/>
    </row>
    <row r="8" spans="2:10" ht="15" customHeight="1">
      <c r="B8" s="188"/>
      <c r="C8" s="189"/>
      <c r="D8" s="189"/>
      <c r="E8" s="189"/>
      <c r="F8" s="189"/>
      <c r="G8" s="189"/>
      <c r="H8" s="189"/>
      <c r="I8" s="189"/>
      <c r="J8" s="190"/>
    </row>
    <row r="9" spans="2:10" ht="15" customHeight="1">
      <c r="B9" s="188"/>
      <c r="C9" s="189"/>
      <c r="D9" s="189"/>
      <c r="E9" s="189"/>
      <c r="F9" s="189"/>
      <c r="G9" s="189"/>
      <c r="H9" s="189"/>
      <c r="I9" s="189"/>
      <c r="J9" s="190"/>
    </row>
    <row r="10" spans="2:10" ht="6.75" customHeight="1">
      <c r="B10" s="188"/>
      <c r="C10" s="189"/>
      <c r="D10" s="189"/>
      <c r="E10" s="189"/>
      <c r="F10" s="189"/>
      <c r="G10" s="189"/>
      <c r="H10" s="189"/>
      <c r="I10" s="189"/>
      <c r="J10" s="190"/>
    </row>
    <row r="11" spans="2:10" ht="15" customHeight="1" thickBot="1">
      <c r="B11" s="191"/>
      <c r="C11" s="192"/>
      <c r="D11" s="192"/>
      <c r="E11" s="192"/>
      <c r="F11" s="192"/>
      <c r="G11" s="192"/>
      <c r="H11" s="192"/>
      <c r="I11" s="192"/>
      <c r="J11" s="193"/>
    </row>
    <row r="12" ht="13.5" thickBot="1">
      <c r="J12" s="9"/>
    </row>
    <row r="13" spans="2:11" ht="14.25" thickBot="1" thickTop="1">
      <c r="B13" s="196" t="s">
        <v>59</v>
      </c>
      <c r="C13" s="197"/>
      <c r="D13" s="197"/>
      <c r="E13" s="198"/>
      <c r="F13" s="10"/>
      <c r="G13" s="199" t="s">
        <v>40</v>
      </c>
      <c r="H13" s="199"/>
      <c r="I13" s="199"/>
      <c r="J13" s="199"/>
      <c r="K13" s="11"/>
    </row>
    <row r="14" spans="2:10" ht="13.5" thickBot="1">
      <c r="B14" s="12"/>
      <c r="E14" s="13"/>
      <c r="F14" s="14"/>
      <c r="G14" s="11"/>
      <c r="H14" s="9"/>
      <c r="I14" s="9"/>
      <c r="J14" s="15"/>
    </row>
    <row r="15" spans="2:10" ht="13.5" thickBot="1">
      <c r="B15" s="200" t="s">
        <v>9</v>
      </c>
      <c r="C15" s="201"/>
      <c r="E15" s="13"/>
      <c r="F15" s="14"/>
      <c r="G15" s="206" t="s">
        <v>9</v>
      </c>
      <c r="H15" s="207"/>
      <c r="I15" s="16"/>
      <c r="J15" s="17"/>
    </row>
    <row r="16" spans="2:10" ht="15">
      <c r="B16" s="12"/>
      <c r="E16" s="13"/>
      <c r="F16" s="18"/>
      <c r="G16" s="11"/>
      <c r="I16" s="19"/>
      <c r="J16" s="15"/>
    </row>
    <row r="17" spans="2:11" ht="13.5" thickBot="1">
      <c r="B17" s="20"/>
      <c r="C17" s="21" t="s">
        <v>2</v>
      </c>
      <c r="D17" s="21" t="s">
        <v>47</v>
      </c>
      <c r="E17" s="22" t="s">
        <v>48</v>
      </c>
      <c r="F17" s="18"/>
      <c r="G17" s="23"/>
      <c r="H17" s="24" t="s">
        <v>2</v>
      </c>
      <c r="I17" s="24" t="s">
        <v>0</v>
      </c>
      <c r="J17" s="25" t="s">
        <v>1</v>
      </c>
      <c r="K17" s="9"/>
    </row>
    <row r="18" spans="2:11" ht="13.5" thickTop="1">
      <c r="B18" s="26" t="s">
        <v>45</v>
      </c>
      <c r="C18" s="27"/>
      <c r="D18" s="27"/>
      <c r="E18" s="28"/>
      <c r="F18" s="18"/>
      <c r="G18" s="48" t="s">
        <v>45</v>
      </c>
      <c r="H18" s="27"/>
      <c r="I18" s="30"/>
      <c r="J18" s="17"/>
      <c r="K18" s="9"/>
    </row>
    <row r="19" spans="2:11" ht="15">
      <c r="B19" s="31" t="s">
        <v>10</v>
      </c>
      <c r="C19" s="32">
        <v>1</v>
      </c>
      <c r="D19" s="33">
        <v>6000000</v>
      </c>
      <c r="E19" s="34">
        <v>6000000</v>
      </c>
      <c r="F19" s="35"/>
      <c r="G19" s="36" t="s">
        <v>10</v>
      </c>
      <c r="H19" s="37">
        <v>1</v>
      </c>
      <c r="I19" s="38">
        <v>6000000</v>
      </c>
      <c r="J19" s="39">
        <f>IF($H$41=1,I19*H19,"")</f>
        <v>6000000</v>
      </c>
      <c r="K19" s="11"/>
    </row>
    <row r="20" spans="2:10" ht="15">
      <c r="B20" s="31" t="s">
        <v>11</v>
      </c>
      <c r="C20" s="32">
        <v>66</v>
      </c>
      <c r="D20" s="40">
        <v>3000</v>
      </c>
      <c r="E20" s="41">
        <v>198000</v>
      </c>
      <c r="F20" s="42"/>
      <c r="G20" s="43" t="s">
        <v>11</v>
      </c>
      <c r="H20" s="37">
        <v>66</v>
      </c>
      <c r="I20" s="44">
        <v>3000</v>
      </c>
      <c r="J20" s="45">
        <f aca="true" t="shared" si="0" ref="J20:J26">IF($H$41=1,I20*H20,"")</f>
        <v>198000</v>
      </c>
    </row>
    <row r="21" spans="2:10" ht="15">
      <c r="B21" s="31" t="s">
        <v>12</v>
      </c>
      <c r="C21" s="32">
        <v>66</v>
      </c>
      <c r="D21" s="40">
        <v>1000</v>
      </c>
      <c r="E21" s="41">
        <v>66000</v>
      </c>
      <c r="F21" s="42"/>
      <c r="G21" s="43" t="s">
        <v>12</v>
      </c>
      <c r="H21" s="37">
        <v>66</v>
      </c>
      <c r="I21" s="44">
        <v>1000</v>
      </c>
      <c r="J21" s="45">
        <f t="shared" si="0"/>
        <v>66000</v>
      </c>
    </row>
    <row r="22" spans="2:10" ht="15">
      <c r="B22" s="31" t="s">
        <v>13</v>
      </c>
      <c r="C22" s="32">
        <v>66</v>
      </c>
      <c r="D22" s="40">
        <v>1500</v>
      </c>
      <c r="E22" s="41">
        <v>99000</v>
      </c>
      <c r="F22" s="42"/>
      <c r="G22" s="43" t="s">
        <v>13</v>
      </c>
      <c r="H22" s="37">
        <v>66</v>
      </c>
      <c r="I22" s="46">
        <v>1500</v>
      </c>
      <c r="J22" s="45">
        <f t="shared" si="0"/>
        <v>99000</v>
      </c>
    </row>
    <row r="23" spans="2:10" ht="15">
      <c r="B23" s="47" t="s">
        <v>46</v>
      </c>
      <c r="C23" s="32"/>
      <c r="D23" s="40"/>
      <c r="E23" s="41"/>
      <c r="F23" s="42"/>
      <c r="G23" s="48" t="s">
        <v>46</v>
      </c>
      <c r="H23" s="37"/>
      <c r="I23" s="49"/>
      <c r="J23" s="50"/>
    </row>
    <row r="24" spans="2:10" ht="15">
      <c r="B24" s="31" t="s">
        <v>49</v>
      </c>
      <c r="C24" s="32">
        <v>188</v>
      </c>
      <c r="D24" s="51">
        <v>28785</v>
      </c>
      <c r="E24" s="41">
        <v>5411580</v>
      </c>
      <c r="F24" s="42"/>
      <c r="G24" s="52" t="s">
        <v>49</v>
      </c>
      <c r="H24" s="53">
        <v>188</v>
      </c>
      <c r="I24" s="54">
        <v>28785</v>
      </c>
      <c r="J24" s="45">
        <f t="shared" si="0"/>
        <v>5411580</v>
      </c>
    </row>
    <row r="25" spans="2:11" ht="15">
      <c r="B25" s="31" t="s">
        <v>50</v>
      </c>
      <c r="C25" s="32">
        <v>72</v>
      </c>
      <c r="D25" s="51">
        <v>148194</v>
      </c>
      <c r="E25" s="41">
        <v>10669968</v>
      </c>
      <c r="F25" s="42"/>
      <c r="G25" s="52" t="s">
        <v>50</v>
      </c>
      <c r="H25" s="55">
        <v>72</v>
      </c>
      <c r="I25" s="46">
        <v>148194</v>
      </c>
      <c r="J25" s="45">
        <f t="shared" si="0"/>
        <v>10669968</v>
      </c>
      <c r="K25" s="9"/>
    </row>
    <row r="26" spans="2:11" ht="15">
      <c r="B26" s="31" t="s">
        <v>51</v>
      </c>
      <c r="C26" s="32">
        <v>72</v>
      </c>
      <c r="D26" s="51">
        <v>349742</v>
      </c>
      <c r="E26" s="41">
        <v>25181424</v>
      </c>
      <c r="F26" s="42"/>
      <c r="G26" s="52" t="s">
        <v>51</v>
      </c>
      <c r="H26" s="56">
        <v>72</v>
      </c>
      <c r="I26" s="44">
        <v>349742</v>
      </c>
      <c r="J26" s="45">
        <f t="shared" si="0"/>
        <v>25181424</v>
      </c>
      <c r="K26" s="11"/>
    </row>
    <row r="27" spans="2:10" ht="13.5" thickBot="1">
      <c r="B27" s="12"/>
      <c r="C27" s="9"/>
      <c r="D27" s="9"/>
      <c r="E27" s="57"/>
      <c r="F27" s="14"/>
      <c r="G27" s="11"/>
      <c r="H27" s="9"/>
      <c r="I27" s="9"/>
      <c r="J27" s="15"/>
    </row>
    <row r="28" spans="2:10" ht="16.5" thickBot="1" thickTop="1">
      <c r="B28" s="58" t="s">
        <v>35</v>
      </c>
      <c r="C28" s="59"/>
      <c r="D28" s="60"/>
      <c r="E28" s="61">
        <v>47625972</v>
      </c>
      <c r="F28" s="62"/>
      <c r="G28" s="48" t="s">
        <v>35</v>
      </c>
      <c r="H28" s="63"/>
      <c r="I28" s="64"/>
      <c r="J28" s="65">
        <f>SUM(J19:J26)</f>
        <v>47625972</v>
      </c>
    </row>
    <row r="29" spans="2:14" ht="9.75" customHeight="1" thickTop="1">
      <c r="B29" s="12"/>
      <c r="C29" s="9"/>
      <c r="D29" s="9"/>
      <c r="E29" s="66"/>
      <c r="F29" s="14"/>
      <c r="G29" s="67"/>
      <c r="H29" s="9"/>
      <c r="I29" s="68"/>
      <c r="J29" s="69"/>
      <c r="L29" s="9"/>
      <c r="M29" s="9"/>
      <c r="N29" s="9"/>
    </row>
    <row r="30" spans="2:14" ht="9.75" customHeight="1" thickBot="1">
      <c r="B30" s="12"/>
      <c r="C30" s="9"/>
      <c r="D30" s="9"/>
      <c r="E30" s="57"/>
      <c r="F30" s="14"/>
      <c r="G30" s="11"/>
      <c r="H30" s="9"/>
      <c r="I30" s="9"/>
      <c r="J30" s="15"/>
      <c r="L30" s="9"/>
      <c r="M30" s="9"/>
      <c r="N30" s="9"/>
    </row>
    <row r="31" spans="2:14" ht="16.5" customHeight="1" thickBot="1">
      <c r="B31" s="202" t="s">
        <v>33</v>
      </c>
      <c r="C31" s="203"/>
      <c r="D31" s="70"/>
      <c r="E31" s="57"/>
      <c r="F31" s="14"/>
      <c r="G31" s="204" t="s">
        <v>33</v>
      </c>
      <c r="H31" s="205"/>
      <c r="I31" s="9"/>
      <c r="J31" s="15"/>
      <c r="L31" s="9"/>
      <c r="M31" s="9"/>
      <c r="N31" s="9"/>
    </row>
    <row r="32" spans="2:14" ht="12.75">
      <c r="B32" s="12"/>
      <c r="E32" s="57"/>
      <c r="F32" s="18"/>
      <c r="G32" s="11"/>
      <c r="J32" s="15"/>
      <c r="L32" s="9"/>
      <c r="M32" s="9"/>
      <c r="N32" s="9"/>
    </row>
    <row r="33" spans="1:14" s="72" customFormat="1" ht="13.5" thickBot="1">
      <c r="A33" s="71"/>
      <c r="B33" s="20" t="s">
        <v>8</v>
      </c>
      <c r="C33" s="21" t="s">
        <v>2</v>
      </c>
      <c r="D33" s="21" t="s">
        <v>0</v>
      </c>
      <c r="E33" s="22" t="s">
        <v>1</v>
      </c>
      <c r="F33" s="18"/>
      <c r="G33" s="23" t="s">
        <v>6</v>
      </c>
      <c r="H33" s="24" t="s">
        <v>2</v>
      </c>
      <c r="I33" s="24" t="s">
        <v>0</v>
      </c>
      <c r="J33" s="25" t="s">
        <v>1</v>
      </c>
      <c r="L33" s="29"/>
      <c r="M33" s="29"/>
      <c r="N33" s="29"/>
    </row>
    <row r="34" spans="2:14" ht="17.25" customHeight="1" thickTop="1">
      <c r="B34" s="73" t="s">
        <v>52</v>
      </c>
      <c r="C34" s="32">
        <v>188</v>
      </c>
      <c r="D34" s="74">
        <v>1000</v>
      </c>
      <c r="E34" s="75">
        <v>188000</v>
      </c>
      <c r="F34" s="76"/>
      <c r="G34" s="77" t="s">
        <v>52</v>
      </c>
      <c r="H34" s="78">
        <f>H24</f>
        <v>188</v>
      </c>
      <c r="I34" s="79">
        <v>1000</v>
      </c>
      <c r="J34" s="80">
        <f>H34*I34</f>
        <v>188000</v>
      </c>
      <c r="L34" s="9"/>
      <c r="M34" s="9"/>
      <c r="N34" s="9"/>
    </row>
    <row r="35" spans="2:14" ht="15">
      <c r="B35" s="73" t="s">
        <v>53</v>
      </c>
      <c r="C35" s="32">
        <v>72</v>
      </c>
      <c r="D35" s="81">
        <v>1000</v>
      </c>
      <c r="E35" s="82">
        <v>72000</v>
      </c>
      <c r="F35" s="62"/>
      <c r="G35" s="83" t="s">
        <v>53</v>
      </c>
      <c r="H35" s="78">
        <f>H25</f>
        <v>72</v>
      </c>
      <c r="I35" s="84">
        <v>1000</v>
      </c>
      <c r="J35" s="85">
        <f>H35*I35</f>
        <v>72000</v>
      </c>
      <c r="L35" s="9"/>
      <c r="M35" s="9"/>
      <c r="N35" s="9"/>
    </row>
    <row r="36" spans="2:10" ht="15.75" thickBot="1">
      <c r="B36" s="73" t="s">
        <v>54</v>
      </c>
      <c r="C36" s="32">
        <v>72</v>
      </c>
      <c r="D36" s="81">
        <v>1000</v>
      </c>
      <c r="E36" s="82">
        <v>72000</v>
      </c>
      <c r="F36" s="62"/>
      <c r="G36" s="83" t="s">
        <v>54</v>
      </c>
      <c r="H36" s="78">
        <f>H26</f>
        <v>72</v>
      </c>
      <c r="I36" s="84">
        <v>1000</v>
      </c>
      <c r="J36" s="85">
        <f>H36*I36</f>
        <v>72000</v>
      </c>
    </row>
    <row r="37" spans="2:10" ht="16.5" thickBot="1" thickTop="1">
      <c r="B37" s="47" t="s">
        <v>36</v>
      </c>
      <c r="C37" s="59"/>
      <c r="D37" s="86"/>
      <c r="E37" s="87">
        <v>332000</v>
      </c>
      <c r="F37" s="76"/>
      <c r="G37" s="88" t="s">
        <v>36</v>
      </c>
      <c r="H37" s="63"/>
      <c r="I37" s="89"/>
      <c r="J37" s="90">
        <f>SUM(J34:J36)</f>
        <v>332000</v>
      </c>
    </row>
    <row r="38" spans="2:10" ht="12" customHeight="1" thickTop="1">
      <c r="B38" s="91"/>
      <c r="C38" s="9"/>
      <c r="D38" s="92"/>
      <c r="E38" s="82"/>
      <c r="F38" s="62"/>
      <c r="G38" s="48"/>
      <c r="H38" s="86"/>
      <c r="I38" s="86"/>
      <c r="J38" s="93"/>
    </row>
    <row r="39" spans="2:10" ht="15.75" thickBot="1">
      <c r="B39" s="58" t="s">
        <v>29</v>
      </c>
      <c r="C39" s="9"/>
      <c r="D39" s="86"/>
      <c r="E39" s="82"/>
      <c r="F39" s="62"/>
      <c r="G39" s="88" t="s">
        <v>25</v>
      </c>
      <c r="H39" s="86"/>
      <c r="I39" s="86"/>
      <c r="J39" s="93"/>
    </row>
    <row r="40" spans="2:10" ht="13.5" thickTop="1">
      <c r="B40" s="94"/>
      <c r="C40" s="9"/>
      <c r="D40" s="86"/>
      <c r="E40" s="82"/>
      <c r="F40" s="62"/>
      <c r="G40" s="95"/>
      <c r="H40" s="86"/>
      <c r="I40" s="86"/>
      <c r="J40" s="96"/>
    </row>
    <row r="41" spans="2:10" ht="12.75">
      <c r="B41" s="94" t="s">
        <v>58</v>
      </c>
      <c r="C41" s="97">
        <v>1</v>
      </c>
      <c r="D41" s="98"/>
      <c r="E41" s="99"/>
      <c r="F41" s="100"/>
      <c r="G41" s="95" t="s">
        <v>58</v>
      </c>
      <c r="H41" s="101">
        <v>1</v>
      </c>
      <c r="I41" s="102"/>
      <c r="J41" s="103"/>
    </row>
    <row r="42" spans="2:10" ht="12.75">
      <c r="B42" s="94" t="s">
        <v>14</v>
      </c>
      <c r="C42" s="104">
        <v>0.02</v>
      </c>
      <c r="D42" s="86"/>
      <c r="E42" s="82"/>
      <c r="F42" s="62"/>
      <c r="G42" s="95" t="s">
        <v>14</v>
      </c>
      <c r="H42" s="105">
        <v>0.02</v>
      </c>
      <c r="I42" s="86"/>
      <c r="J42" s="96"/>
    </row>
    <row r="43" spans="2:10" ht="9" customHeight="1">
      <c r="B43" s="94"/>
      <c r="C43" s="106"/>
      <c r="D43" s="86"/>
      <c r="E43" s="82"/>
      <c r="F43" s="62"/>
      <c r="G43" s="95"/>
      <c r="H43" s="107"/>
      <c r="I43" s="86"/>
      <c r="J43" s="96"/>
    </row>
    <row r="44" spans="2:10" ht="30.75" customHeight="1" thickBot="1">
      <c r="B44" s="194" t="s">
        <v>55</v>
      </c>
      <c r="C44" s="195"/>
      <c r="D44" s="86"/>
      <c r="E44" s="82"/>
      <c r="F44" s="62"/>
      <c r="G44" s="88" t="s">
        <v>28</v>
      </c>
      <c r="H44" s="107"/>
      <c r="I44" s="86"/>
      <c r="J44" s="96"/>
    </row>
    <row r="45" spans="2:10" ht="20.25" customHeight="1" thickTop="1">
      <c r="B45" s="108" t="s">
        <v>37</v>
      </c>
      <c r="C45" s="109"/>
      <c r="D45" s="110"/>
      <c r="E45" s="111">
        <v>72032726</v>
      </c>
      <c r="F45" s="62"/>
      <c r="G45" s="112" t="s">
        <v>37</v>
      </c>
      <c r="H45" s="109"/>
      <c r="I45" s="110"/>
      <c r="J45" s="113">
        <f>IF(H41=1,B76,IF(H41=2,B77,IF(H41=3,B78,IF(H41=4,B79,IF(H41=5,B80,"Enter year 1-5 in year box")))))</f>
        <v>72032725.5534</v>
      </c>
    </row>
    <row r="46" spans="2:10" ht="21" customHeight="1" thickBot="1">
      <c r="B46" s="108" t="s">
        <v>38</v>
      </c>
      <c r="C46" s="109"/>
      <c r="D46" s="110"/>
      <c r="E46" s="114">
        <v>-3577760</v>
      </c>
      <c r="F46" s="62"/>
      <c r="G46" s="112" t="s">
        <v>38</v>
      </c>
      <c r="H46" s="109"/>
      <c r="I46" s="110"/>
      <c r="J46" s="115">
        <f>IF($H$41=1,$B$89,IF($H$41=2,$B$90,IF($H$41=3,$B$91,IF($H$41=4,$B$92,IF($H$41=5,$B$93,"Enter year 1-5 in year box")))))</f>
        <v>-3577760.16</v>
      </c>
    </row>
    <row r="47" spans="2:10" ht="26.25" thickBot="1" thickTop="1">
      <c r="B47" s="116" t="s">
        <v>56</v>
      </c>
      <c r="C47" s="104">
        <v>0.59</v>
      </c>
      <c r="D47" s="57"/>
      <c r="E47" s="117">
        <v>38921548</v>
      </c>
      <c r="F47" s="62"/>
      <c r="G47" s="118" t="s">
        <v>56</v>
      </c>
      <c r="H47" s="119">
        <v>0.59</v>
      </c>
      <c r="I47" s="86"/>
      <c r="J47" s="65">
        <f>J45*H47+J46</f>
        <v>38921547.91650599</v>
      </c>
    </row>
    <row r="48" spans="2:10" ht="13.5" thickTop="1">
      <c r="B48" s="94"/>
      <c r="C48" s="81"/>
      <c r="D48" s="120" t="s">
        <v>4</v>
      </c>
      <c r="E48" s="82">
        <v>114532034</v>
      </c>
      <c r="F48" s="62"/>
      <c r="G48" s="95"/>
      <c r="H48" s="107"/>
      <c r="I48" s="120" t="s">
        <v>4</v>
      </c>
      <c r="J48" s="121">
        <f>J45+J47-J46</f>
        <v>114532033.62990598</v>
      </c>
    </row>
    <row r="49" spans="2:13" ht="12.75">
      <c r="B49" s="94"/>
      <c r="C49" s="81"/>
      <c r="D49" s="120"/>
      <c r="E49" s="82"/>
      <c r="F49" s="62"/>
      <c r="G49" s="95"/>
      <c r="H49" s="107"/>
      <c r="I49" s="120"/>
      <c r="J49" s="121"/>
      <c r="L49" s="9"/>
      <c r="M49" s="9"/>
    </row>
    <row r="50" spans="2:10" ht="26.25">
      <c r="B50" s="122" t="s">
        <v>15</v>
      </c>
      <c r="C50" s="104">
        <v>0.25</v>
      </c>
      <c r="D50" s="120"/>
      <c r="E50" s="123">
        <v>28633008</v>
      </c>
      <c r="F50" s="62"/>
      <c r="G50" s="124" t="s">
        <v>15</v>
      </c>
      <c r="H50" s="119">
        <v>0.25</v>
      </c>
      <c r="I50" s="120"/>
      <c r="J50" s="125">
        <f>H50*J48</f>
        <v>28633008.407476496</v>
      </c>
    </row>
    <row r="51" spans="2:10" ht="12.75">
      <c r="B51" s="122"/>
      <c r="C51" s="126"/>
      <c r="D51" s="120" t="s">
        <v>5</v>
      </c>
      <c r="E51" s="82">
        <v>143165042</v>
      </c>
      <c r="F51" s="62"/>
      <c r="G51" s="124"/>
      <c r="H51" s="107"/>
      <c r="I51" s="120" t="s">
        <v>5</v>
      </c>
      <c r="J51" s="121">
        <f>J50+J48</f>
        <v>143165042.03738248</v>
      </c>
    </row>
    <row r="52" spans="2:10" ht="13.5" thickBot="1">
      <c r="B52" s="122"/>
      <c r="C52" s="81"/>
      <c r="D52" s="86"/>
      <c r="E52" s="82"/>
      <c r="F52" s="62"/>
      <c r="G52" s="124"/>
      <c r="H52" s="107"/>
      <c r="I52" s="86"/>
      <c r="J52" s="121"/>
    </row>
    <row r="53" spans="2:10" ht="27.75" thickBot="1" thickTop="1">
      <c r="B53" s="122" t="s">
        <v>16</v>
      </c>
      <c r="C53" s="127">
        <v>0.06</v>
      </c>
      <c r="D53" s="86"/>
      <c r="E53" s="117">
        <v>8589903</v>
      </c>
      <c r="F53" s="62"/>
      <c r="G53" s="124" t="s">
        <v>16</v>
      </c>
      <c r="H53" s="128">
        <v>0.06</v>
      </c>
      <c r="I53" s="86"/>
      <c r="J53" s="65">
        <f>J51*H53</f>
        <v>8589902.522242948</v>
      </c>
    </row>
    <row r="54" spans="2:10" ht="14.25" thickBot="1" thickTop="1">
      <c r="B54" s="122"/>
      <c r="C54" s="129"/>
      <c r="D54" s="86"/>
      <c r="E54" s="130"/>
      <c r="F54" s="62"/>
      <c r="G54" s="95"/>
      <c r="H54" s="129"/>
      <c r="I54" s="86"/>
      <c r="J54" s="131"/>
    </row>
    <row r="55" spans="2:10" ht="16.5" thickBot="1" thickTop="1">
      <c r="B55" s="58" t="s">
        <v>34</v>
      </c>
      <c r="C55" s="132"/>
      <c r="D55" s="133"/>
      <c r="E55" s="134">
        <v>47511450</v>
      </c>
      <c r="F55" s="62"/>
      <c r="G55" s="88" t="s">
        <v>34</v>
      </c>
      <c r="H55" s="135"/>
      <c r="I55" s="63"/>
      <c r="J55" s="65">
        <f>J53+J47</f>
        <v>47511450.43874894</v>
      </c>
    </row>
    <row r="56" spans="2:10" ht="14.25" thickBot="1" thickTop="1">
      <c r="B56" s="94"/>
      <c r="C56" s="86"/>
      <c r="D56" s="86"/>
      <c r="E56" s="136"/>
      <c r="F56" s="62"/>
      <c r="G56" s="95"/>
      <c r="H56" s="86"/>
      <c r="I56" s="86"/>
      <c r="J56" s="137"/>
    </row>
    <row r="57" spans="2:10" ht="27.75" thickBot="1" thickTop="1">
      <c r="B57" s="138" t="s">
        <v>32</v>
      </c>
      <c r="C57" s="133"/>
      <c r="D57" s="60"/>
      <c r="E57" s="134">
        <v>95469422</v>
      </c>
      <c r="F57" s="62"/>
      <c r="G57" s="139" t="s">
        <v>32</v>
      </c>
      <c r="H57" s="63"/>
      <c r="I57" s="63"/>
      <c r="J57" s="65">
        <f>IF(H41=1,J37+J28+J55,J55+J37)</f>
        <v>95469422.43874894</v>
      </c>
    </row>
    <row r="58" spans="2:10" ht="13.5" thickTop="1">
      <c r="B58" s="94"/>
      <c r="C58" s="86"/>
      <c r="D58" s="86"/>
      <c r="E58" s="140"/>
      <c r="F58" s="62"/>
      <c r="G58" s="95"/>
      <c r="H58" s="86"/>
      <c r="I58" s="86"/>
      <c r="J58" s="121"/>
    </row>
    <row r="59" spans="2:10" ht="25.5">
      <c r="B59" s="141" t="s">
        <v>60</v>
      </c>
      <c r="C59" s="142"/>
      <c r="D59" s="142"/>
      <c r="E59" s="143">
        <v>47226919.6626</v>
      </c>
      <c r="F59" s="62"/>
      <c r="G59" s="144" t="s">
        <v>7</v>
      </c>
      <c r="H59" s="86"/>
      <c r="I59" s="86"/>
      <c r="J59" s="145">
        <f>IF(H41=1,E76,IF(H41=2,E77,IF(H41=3,E78,IF(H41=4,E79,IF(H41=5,E80,"Enbter year 1 - 5 in year box")))))</f>
        <v>47226919.6626</v>
      </c>
    </row>
    <row r="60" spans="2:10" ht="13.5" thickBot="1">
      <c r="B60" s="146"/>
      <c r="C60" s="142"/>
      <c r="D60" s="142"/>
      <c r="E60" s="147"/>
      <c r="F60" s="62"/>
      <c r="G60" s="148"/>
      <c r="H60" s="86"/>
      <c r="I60" s="86"/>
      <c r="J60" s="121"/>
    </row>
    <row r="61" spans="2:11" ht="16.5" thickBot="1" thickTop="1">
      <c r="B61" s="58" t="s">
        <v>30</v>
      </c>
      <c r="C61" s="149"/>
      <c r="D61" s="149"/>
      <c r="E61" s="117">
        <v>48242503</v>
      </c>
      <c r="F61" s="62"/>
      <c r="G61" s="88" t="s">
        <v>30</v>
      </c>
      <c r="H61" s="63"/>
      <c r="I61" s="89"/>
      <c r="J61" s="150">
        <f>J57-J59</f>
        <v>48242502.77614894</v>
      </c>
      <c r="K61" s="11"/>
    </row>
    <row r="62" spans="2:11" ht="16.5" thickBot="1" thickTop="1">
      <c r="B62" s="151"/>
      <c r="C62" s="142"/>
      <c r="D62" s="142"/>
      <c r="E62" s="152"/>
      <c r="F62" s="62"/>
      <c r="G62" s="153"/>
      <c r="H62" s="154"/>
      <c r="I62" s="154"/>
      <c r="J62" s="155"/>
      <c r="K62" s="9"/>
    </row>
    <row r="63" spans="2:11" ht="27" thickBot="1" thickTop="1">
      <c r="B63" s="151"/>
      <c r="C63" s="142"/>
      <c r="D63" s="142"/>
      <c r="E63" s="152"/>
      <c r="F63" s="62"/>
      <c r="G63" s="156" t="s">
        <v>57</v>
      </c>
      <c r="H63" s="157">
        <v>10</v>
      </c>
      <c r="I63" s="158">
        <v>15</v>
      </c>
      <c r="J63" s="159">
        <v>20</v>
      </c>
      <c r="K63" s="9"/>
    </row>
    <row r="64" spans="2:11" ht="4.5" customHeight="1" thickTop="1">
      <c r="B64" s="151"/>
      <c r="C64" s="142"/>
      <c r="D64" s="142"/>
      <c r="E64" s="152"/>
      <c r="F64" s="62"/>
      <c r="G64" s="160"/>
      <c r="H64" s="161"/>
      <c r="I64" s="161"/>
      <c r="J64" s="162"/>
      <c r="K64" s="9"/>
    </row>
    <row r="65" spans="2:11" ht="12.75">
      <c r="B65" s="151"/>
      <c r="C65" s="142"/>
      <c r="D65" s="142"/>
      <c r="E65" s="152"/>
      <c r="F65" s="62"/>
      <c r="G65" s="163" t="s">
        <v>26</v>
      </c>
      <c r="H65" s="161"/>
      <c r="I65" s="161"/>
      <c r="J65" s="162"/>
      <c r="K65" s="9"/>
    </row>
    <row r="66" spans="2:11" ht="13.5" thickBot="1">
      <c r="B66" s="151"/>
      <c r="C66" s="142"/>
      <c r="D66" s="142"/>
      <c r="E66" s="152"/>
      <c r="F66" s="62"/>
      <c r="G66" s="160" t="s">
        <v>3</v>
      </c>
      <c r="H66" s="164">
        <v>19.33</v>
      </c>
      <c r="I66" s="165">
        <v>28.68</v>
      </c>
      <c r="J66" s="166">
        <v>38.03</v>
      </c>
      <c r="K66" s="9"/>
    </row>
    <row r="67" spans="2:11" ht="14.25" customHeight="1" thickBot="1">
      <c r="B67" s="151"/>
      <c r="C67" s="142"/>
      <c r="D67" s="142"/>
      <c r="E67" s="152"/>
      <c r="F67" s="62"/>
      <c r="G67" s="167" t="s">
        <v>17</v>
      </c>
      <c r="H67" s="168">
        <f>H72</f>
        <v>21.0675</v>
      </c>
      <c r="I67" s="169">
        <f>I72</f>
        <v>31.60125</v>
      </c>
      <c r="J67" s="168">
        <f>J72</f>
        <v>42.135</v>
      </c>
      <c r="K67" s="9"/>
    </row>
    <row r="68" spans="2:11" ht="14.25" customHeight="1" thickBot="1">
      <c r="B68" s="151"/>
      <c r="C68" s="142"/>
      <c r="D68" s="142"/>
      <c r="E68" s="152"/>
      <c r="F68" s="62"/>
      <c r="G68" s="170" t="s">
        <v>27</v>
      </c>
      <c r="H68" s="171">
        <f>(H67-H66)/H66</f>
        <v>0.08988618727366791</v>
      </c>
      <c r="I68" s="171">
        <f>(I67-I66)/I66</f>
        <v>0.10185669456066948</v>
      </c>
      <c r="J68" s="171">
        <f>(J67-J66)/J66</f>
        <v>0.10794109913226392</v>
      </c>
      <c r="K68" s="9"/>
    </row>
    <row r="69" spans="2:11" ht="15" hidden="1">
      <c r="B69" s="151"/>
      <c r="C69" s="142"/>
      <c r="D69" s="142"/>
      <c r="E69" s="152"/>
      <c r="F69" s="62"/>
      <c r="G69" s="153"/>
      <c r="H69" s="154"/>
      <c r="I69" s="154"/>
      <c r="J69" s="155"/>
      <c r="K69" s="9"/>
    </row>
    <row r="70" spans="2:11" ht="12.75" hidden="1">
      <c r="B70" s="151"/>
      <c r="C70" s="142"/>
      <c r="D70" s="142"/>
      <c r="E70" s="152"/>
      <c r="F70" s="172" t="s">
        <v>20</v>
      </c>
      <c r="G70" s="173" t="s">
        <v>22</v>
      </c>
      <c r="H70" s="174">
        <f>H63+H63*$H$47</f>
        <v>15.899999999999999</v>
      </c>
      <c r="I70" s="174">
        <f>I63+I63*$H$47</f>
        <v>23.85</v>
      </c>
      <c r="J70" s="174">
        <f>J63+J63*$H$47</f>
        <v>31.799999999999997</v>
      </c>
      <c r="K70" s="9"/>
    </row>
    <row r="71" spans="2:10" ht="12.75" hidden="1">
      <c r="B71" s="175"/>
      <c r="C71" s="176"/>
      <c r="D71" s="86"/>
      <c r="E71" s="176"/>
      <c r="F71" s="177" t="s">
        <v>24</v>
      </c>
      <c r="G71" s="173" t="s">
        <v>21</v>
      </c>
      <c r="H71" s="174">
        <f>H70*$H$50+H70</f>
        <v>19.875</v>
      </c>
      <c r="I71" s="174">
        <f>I70*$H$50+I70</f>
        <v>29.8125</v>
      </c>
      <c r="J71" s="174">
        <f>J70*$H$50+J70</f>
        <v>39.75</v>
      </c>
    </row>
    <row r="72" spans="2:10" ht="12.75" hidden="1">
      <c r="B72" s="175"/>
      <c r="C72" s="176"/>
      <c r="D72" s="176"/>
      <c r="E72" s="176"/>
      <c r="F72" s="178"/>
      <c r="G72" s="175" t="s">
        <v>23</v>
      </c>
      <c r="H72" s="179">
        <f>H71+H71*$H$53</f>
        <v>21.0675</v>
      </c>
      <c r="I72" s="179">
        <f>I71+I71*$H$53</f>
        <v>31.60125</v>
      </c>
      <c r="J72" s="179">
        <f>J71+J71*$H$53</f>
        <v>42.135</v>
      </c>
    </row>
    <row r="73" spans="3:10" ht="12.75" hidden="1">
      <c r="C73" s="176"/>
      <c r="D73" s="176"/>
      <c r="E73" s="176"/>
      <c r="F73" s="180"/>
      <c r="H73" s="176"/>
      <c r="I73" s="176"/>
      <c r="J73" s="176"/>
    </row>
    <row r="74" spans="1:4" ht="12.75" hidden="1">
      <c r="A74" s="2" t="s">
        <v>19</v>
      </c>
      <c r="D74" s="181" t="s">
        <v>3</v>
      </c>
    </row>
    <row r="75" spans="1:11" ht="12.75" hidden="1">
      <c r="A75" s="182" t="s">
        <v>18</v>
      </c>
      <c r="B75" s="154">
        <v>70620319.17</v>
      </c>
      <c r="C75" s="86"/>
      <c r="D75" s="183" t="s">
        <v>18</v>
      </c>
      <c r="E75" s="86">
        <v>46300901.63</v>
      </c>
      <c r="F75" s="62"/>
      <c r="G75" s="86"/>
      <c r="H75" s="86"/>
      <c r="I75" s="86"/>
      <c r="J75" s="86"/>
      <c r="K75" s="9"/>
    </row>
    <row r="76" spans="1:11" ht="12.75" hidden="1">
      <c r="A76" s="181">
        <v>1</v>
      </c>
      <c r="B76" s="86">
        <f>B75+B75*$H$42</f>
        <v>72032725.5534</v>
      </c>
      <c r="C76" s="86"/>
      <c r="D76" s="181">
        <v>1</v>
      </c>
      <c r="E76" s="86">
        <f>E75+E75*H42</f>
        <v>47226919.6626</v>
      </c>
      <c r="F76" s="62"/>
      <c r="G76" s="86"/>
      <c r="H76" s="86"/>
      <c r="I76" s="86"/>
      <c r="J76" s="86"/>
      <c r="K76" s="9"/>
    </row>
    <row r="77" spans="1:11" ht="12.75" hidden="1">
      <c r="A77" s="181">
        <v>2</v>
      </c>
      <c r="B77" s="86">
        <f>B76+B76*$H$42</f>
        <v>73473380.064468</v>
      </c>
      <c r="C77" s="86"/>
      <c r="D77" s="181">
        <v>2</v>
      </c>
      <c r="E77" s="86">
        <f>E76+E76*H42</f>
        <v>48171458.055852</v>
      </c>
      <c r="F77" s="62"/>
      <c r="G77" s="86"/>
      <c r="H77" s="86"/>
      <c r="I77" s="86"/>
      <c r="J77" s="86"/>
      <c r="K77" s="9"/>
    </row>
    <row r="78" spans="1:11" ht="12.75" hidden="1">
      <c r="A78" s="181">
        <v>3</v>
      </c>
      <c r="B78" s="86">
        <f>B77+B77*$H$42</f>
        <v>74942847.66575736</v>
      </c>
      <c r="C78" s="86"/>
      <c r="D78" s="181">
        <v>3</v>
      </c>
      <c r="E78" s="86">
        <f>E77+E77*H42</f>
        <v>49134887.21696904</v>
      </c>
      <c r="F78" s="62"/>
      <c r="G78" s="86"/>
      <c r="H78" s="86"/>
      <c r="I78" s="86"/>
      <c r="J78" s="86"/>
      <c r="K78" s="9"/>
    </row>
    <row r="79" spans="1:11" ht="12.75" hidden="1">
      <c r="A79" s="181">
        <v>4</v>
      </c>
      <c r="B79" s="86">
        <f>B78+B78*$H$42</f>
        <v>76441704.61907251</v>
      </c>
      <c r="C79" s="86"/>
      <c r="D79" s="181">
        <v>4</v>
      </c>
      <c r="E79" s="86">
        <f>E78+E78*H42</f>
        <v>50117584.96130843</v>
      </c>
      <c r="F79" s="62"/>
      <c r="G79" s="86"/>
      <c r="H79" s="86"/>
      <c r="I79" s="86"/>
      <c r="J79" s="86"/>
      <c r="K79" s="9"/>
    </row>
    <row r="80" spans="1:11" ht="12.75" hidden="1">
      <c r="A80" s="181">
        <v>5</v>
      </c>
      <c r="B80" s="86">
        <f>B79+B79*$H$42</f>
        <v>77970538.71145396</v>
      </c>
      <c r="C80" s="86"/>
      <c r="D80" s="181">
        <v>5</v>
      </c>
      <c r="E80" s="86">
        <f>E79+E79*H42</f>
        <v>51119936.6605346</v>
      </c>
      <c r="F80" s="62"/>
      <c r="G80" s="86"/>
      <c r="H80" s="86"/>
      <c r="I80" s="86"/>
      <c r="J80" s="86"/>
      <c r="K80" s="9"/>
    </row>
    <row r="81" spans="1:11" ht="12.75" hidden="1">
      <c r="A81" s="181"/>
      <c r="B81" s="86"/>
      <c r="C81" s="86"/>
      <c r="D81" s="181"/>
      <c r="E81" s="86"/>
      <c r="F81" s="62"/>
      <c r="G81" s="86"/>
      <c r="H81" s="86"/>
      <c r="I81" s="86"/>
      <c r="J81" s="86"/>
      <c r="K81" s="9"/>
    </row>
    <row r="82" spans="1:11" ht="12.75" hidden="1">
      <c r="A82" s="181"/>
      <c r="B82" s="86"/>
      <c r="C82" s="86"/>
      <c r="D82" s="181"/>
      <c r="E82" s="86"/>
      <c r="F82" s="62"/>
      <c r="G82" s="86"/>
      <c r="H82" s="86"/>
      <c r="I82" s="86"/>
      <c r="J82" s="86"/>
      <c r="K82" s="9"/>
    </row>
    <row r="83" spans="1:11" ht="12.75" hidden="1">
      <c r="A83" s="181"/>
      <c r="B83" s="86"/>
      <c r="C83" s="86"/>
      <c r="D83" s="181"/>
      <c r="E83" s="86"/>
      <c r="F83" s="62"/>
      <c r="G83" s="86"/>
      <c r="H83" s="86"/>
      <c r="I83" s="86"/>
      <c r="J83" s="86"/>
      <c r="K83" s="9"/>
    </row>
    <row r="84" spans="1:11" ht="12.75" hidden="1">
      <c r="A84" s="181"/>
      <c r="B84" s="86"/>
      <c r="C84" s="86"/>
      <c r="D84" s="181"/>
      <c r="E84" s="86"/>
      <c r="F84" s="62"/>
      <c r="G84" s="86"/>
      <c r="H84" s="86"/>
      <c r="I84" s="86"/>
      <c r="J84" s="86"/>
      <c r="K84" s="9"/>
    </row>
    <row r="85" spans="1:11" ht="12.75" hidden="1">
      <c r="A85" s="181"/>
      <c r="B85" s="86"/>
      <c r="C85" s="86"/>
      <c r="D85" s="181"/>
      <c r="E85" s="86"/>
      <c r="F85" s="62"/>
      <c r="G85" s="86"/>
      <c r="H85" s="86"/>
      <c r="I85" s="86"/>
      <c r="J85" s="86"/>
      <c r="K85" s="9"/>
    </row>
    <row r="86" ht="12.75" hidden="1"/>
    <row r="87" ht="12.75" hidden="1">
      <c r="B87" s="1" t="s">
        <v>39</v>
      </c>
    </row>
    <row r="88" spans="1:2" ht="12.75" hidden="1">
      <c r="A88" s="182" t="s">
        <v>18</v>
      </c>
      <c r="B88" s="184">
        <v>-3507608</v>
      </c>
    </row>
    <row r="89" spans="1:2" ht="12.75" hidden="1">
      <c r="A89" s="181">
        <v>1</v>
      </c>
      <c r="B89" s="184">
        <f>B88+B88*0.02</f>
        <v>-3577760.16</v>
      </c>
    </row>
    <row r="90" spans="1:2" ht="12.75" hidden="1">
      <c r="A90" s="181">
        <v>2</v>
      </c>
      <c r="B90" s="184">
        <f>B89+B89*0.02</f>
        <v>-3649315.3632</v>
      </c>
    </row>
    <row r="91" spans="1:2" ht="12.75" hidden="1">
      <c r="A91" s="181">
        <v>3</v>
      </c>
      <c r="B91" s="184">
        <f>B90+B90*0.02</f>
        <v>-3722301.670464</v>
      </c>
    </row>
    <row r="92" spans="1:2" ht="12.75" hidden="1">
      <c r="A92" s="181">
        <v>4</v>
      </c>
      <c r="B92" s="184">
        <f>B91+B91*0.02</f>
        <v>-3796747.7038732804</v>
      </c>
    </row>
    <row r="93" spans="1:2" ht="12.75" hidden="1">
      <c r="A93" s="181">
        <v>5</v>
      </c>
      <c r="B93" s="184">
        <f>B92+B92*0.02</f>
        <v>-3872682.657950746</v>
      </c>
    </row>
    <row r="94" spans="1:2" ht="12.75">
      <c r="A94" s="181"/>
      <c r="B94" s="184"/>
    </row>
    <row r="95" spans="1:2" ht="12.75">
      <c r="A95" s="181"/>
      <c r="B95" s="184"/>
    </row>
    <row r="96" spans="1:2" ht="12.75">
      <c r="A96" s="181"/>
      <c r="B96" s="184"/>
    </row>
    <row r="97" spans="1:2" ht="12.75">
      <c r="A97" s="181"/>
      <c r="B97" s="184"/>
    </row>
    <row r="98" spans="1:2" ht="12.75">
      <c r="A98" s="181"/>
      <c r="B98" s="184"/>
    </row>
  </sheetData>
  <sheetProtection password="A2F3" sheet="1" selectLockedCells="1"/>
  <mergeCells count="8">
    <mergeCell ref="B6:J11"/>
    <mergeCell ref="B44:C44"/>
    <mergeCell ref="B13:E13"/>
    <mergeCell ref="G13:J13"/>
    <mergeCell ref="B15:C15"/>
    <mergeCell ref="B31:C31"/>
    <mergeCell ref="G31:H31"/>
    <mergeCell ref="G15:H15"/>
  </mergeCells>
  <printOptions/>
  <pageMargins left="0.7" right="0.7" top="0.75" bottom="0.75" header="0.3" footer="0.3"/>
  <pageSetup horizontalDpi="600" verticalDpi="600" orientation="portrait" scale="68" r:id="rId1"/>
  <colBreaks count="1" manualBreakCount="1">
    <brk id="5"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Performance Evaluations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Jared Tatro</dc:creator>
  <cp:keywords/>
  <dc:description/>
  <cp:lastModifiedBy>Margaret Campbell</cp:lastModifiedBy>
  <cp:lastPrinted>2010-12-13T15:55:25Z</cp:lastPrinted>
  <dcterms:created xsi:type="dcterms:W3CDTF">2010-11-17T15:10:36Z</dcterms:created>
  <dcterms:modified xsi:type="dcterms:W3CDTF">2011-05-26T20:50:28Z</dcterms:modified>
  <cp:category/>
  <cp:version/>
  <cp:contentType/>
  <cp:contentStatus/>
</cp:coreProperties>
</file>